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O:\Groups\budget\Common\Carole\Forms\"/>
    </mc:Choice>
  </mc:AlternateContent>
  <xr:revisionPtr revIDLastSave="0" documentId="13_ncr:1_{B3D28590-3F3E-43C1-9A87-881D511AAEA8}" xr6:coauthVersionLast="36" xr6:coauthVersionMax="36" xr10:uidLastSave="{00000000-0000-0000-0000-000000000000}"/>
  <bookViews>
    <workbookView xWindow="0" yWindow="0" windowWidth="19200" windowHeight="6030" firstSheet="1" activeTab="1" xr2:uid="{00000000-000D-0000-FFFF-FFFF00000000}"/>
  </bookViews>
  <sheets>
    <sheet name="INSTRUCTIONS" sheetId="10" r:id="rId1"/>
    <sheet name="1_BUDGET FORM" sheetId="1" r:id="rId2"/>
    <sheet name="2_revenue calculation" sheetId="4" r:id="rId3"/>
    <sheet name="3_personnel details" sheetId="5" r:id="rId4"/>
    <sheet name=" 4_capital&amp;startup" sheetId="9" r:id="rId5"/>
    <sheet name="Tuition Rates" sheetId="11" r:id="rId6"/>
    <sheet name="validation lists" sheetId="7" r:id="rId7"/>
  </sheets>
  <definedNames>
    <definedName name="_xlnm._FilterDatabase" localSheetId="3" hidden="1">'3_personnel details'!$B$5:$N$5</definedName>
    <definedName name="_xlnm._FilterDatabase" localSheetId="6" hidden="1">'validation lists'!$A$3:$S$217</definedName>
    <definedName name="_xlnm.Print_Area" localSheetId="1">'1_BUDGET FORM'!$B$1:$G$58</definedName>
    <definedName name="_xlnm.Print_Titles" localSheetId="6">'validation lists'!$1:$2</definedName>
  </definedNames>
  <calcPr calcId="191029"/>
</workbook>
</file>

<file path=xl/calcChain.xml><?xml version="1.0" encoding="utf-8"?>
<calcChain xmlns="http://schemas.openxmlformats.org/spreadsheetml/2006/main">
  <c r="K9" i="4" l="1"/>
  <c r="Q9" i="4" s="1"/>
  <c r="C23" i="5" l="1"/>
  <c r="C22" i="5"/>
  <c r="C21" i="5"/>
  <c r="C20" i="5"/>
  <c r="G28" i="1" l="1"/>
  <c r="F28" i="1"/>
  <c r="E28" i="1"/>
  <c r="E27" i="1"/>
  <c r="N7" i="5" l="1"/>
  <c r="G26" i="1" s="1"/>
  <c r="J7" i="5"/>
  <c r="F26" i="1" s="1"/>
  <c r="F7" i="5"/>
  <c r="E26" i="1" s="1"/>
  <c r="F6" i="5"/>
  <c r="Q35" i="4" l="1"/>
  <c r="K35" i="4"/>
  <c r="C21" i="4"/>
  <c r="O19" i="4"/>
  <c r="K19" i="4"/>
  <c r="Q20" i="4" s="1"/>
  <c r="R20" i="4" s="1"/>
  <c r="K18" i="4"/>
  <c r="Q18" i="4" s="1"/>
  <c r="I18" i="4"/>
  <c r="I21" i="4" s="1"/>
  <c r="F18" i="4"/>
  <c r="F21" i="4" s="1"/>
  <c r="Q19" i="4" l="1"/>
  <c r="R19" i="4" s="1"/>
  <c r="L18" i="4"/>
  <c r="O18" i="4"/>
  <c r="L19" i="4"/>
  <c r="L21" i="4" s="1"/>
  <c r="D39" i="5"/>
  <c r="E39" i="5"/>
  <c r="D40" i="5"/>
  <c r="E40" i="5"/>
  <c r="D41" i="5"/>
  <c r="E41" i="5"/>
  <c r="D42" i="5"/>
  <c r="E42" i="5"/>
  <c r="D43" i="5"/>
  <c r="E43" i="5"/>
  <c r="D44" i="5"/>
  <c r="E44" i="5"/>
  <c r="D45" i="5"/>
  <c r="E45" i="5"/>
  <c r="D46" i="5"/>
  <c r="E46" i="5"/>
  <c r="D47" i="5"/>
  <c r="E47" i="5"/>
  <c r="E48" i="5"/>
  <c r="O21" i="4" l="1"/>
  <c r="R18" i="4"/>
  <c r="R21" i="4" s="1"/>
  <c r="G9" i="5"/>
  <c r="G7" i="5"/>
  <c r="G6" i="5"/>
  <c r="I9" i="4"/>
  <c r="O9" i="4" s="1"/>
  <c r="E24" i="1"/>
  <c r="P38" i="4"/>
  <c r="G11" i="1" s="1"/>
  <c r="R37" i="4"/>
  <c r="R36" i="4"/>
  <c r="R35" i="4"/>
  <c r="J38" i="4"/>
  <c r="F11" i="1" s="1"/>
  <c r="L37" i="4"/>
  <c r="L36" i="4"/>
  <c r="L35" i="4"/>
  <c r="D38" i="4"/>
  <c r="E11" i="1" s="1"/>
  <c r="L38" i="4" l="1"/>
  <c r="R38" i="4"/>
  <c r="F51" i="1"/>
  <c r="G51" i="1"/>
  <c r="E51" i="1"/>
  <c r="R29" i="4" l="1"/>
  <c r="R28" i="4"/>
  <c r="R27" i="4"/>
  <c r="R26" i="4"/>
  <c r="L29" i="4"/>
  <c r="L28" i="4"/>
  <c r="L27" i="4"/>
  <c r="L26" i="4"/>
  <c r="F29" i="4"/>
  <c r="F28" i="4"/>
  <c r="F27" i="4"/>
  <c r="F26" i="4"/>
  <c r="O10" i="5"/>
  <c r="P10" i="5" s="1"/>
  <c r="O9" i="5"/>
  <c r="O7" i="5"/>
  <c r="O6" i="5"/>
  <c r="K10" i="5"/>
  <c r="L10" i="5" s="1"/>
  <c r="K9" i="5"/>
  <c r="K7" i="5"/>
  <c r="K6" i="5"/>
  <c r="G10" i="5"/>
  <c r="H10" i="5" s="1"/>
  <c r="H9" i="5"/>
  <c r="H6" i="5"/>
  <c r="J6" i="5"/>
  <c r="E13" i="9"/>
  <c r="F13" i="9"/>
  <c r="D13" i="9"/>
  <c r="N6" i="5" l="1"/>
  <c r="G24" i="1" s="1"/>
  <c r="F24" i="1"/>
  <c r="P7" i="5"/>
  <c r="L6" i="5"/>
  <c r="F30" i="4"/>
  <c r="E16" i="1" s="1"/>
  <c r="R30" i="4"/>
  <c r="G16" i="1" s="1"/>
  <c r="L30" i="4"/>
  <c r="F16" i="1" s="1"/>
  <c r="L7" i="5"/>
  <c r="F14" i="5"/>
  <c r="P6" i="5" l="1"/>
  <c r="H7" i="5"/>
  <c r="H14" i="5" s="1"/>
  <c r="E31" i="1" s="1"/>
  <c r="E32" i="1" s="1"/>
  <c r="J9" i="5"/>
  <c r="F27" i="1" s="1"/>
  <c r="F37" i="4"/>
  <c r="F36" i="4"/>
  <c r="F35" i="4"/>
  <c r="F44" i="1"/>
  <c r="G44" i="1"/>
  <c r="E44" i="1"/>
  <c r="K10" i="4"/>
  <c r="O10" i="4"/>
  <c r="I12" i="4"/>
  <c r="F9" i="1" s="1"/>
  <c r="C12" i="4"/>
  <c r="E9" i="1" s="1"/>
  <c r="F9" i="4"/>
  <c r="F12" i="4" s="1"/>
  <c r="E14" i="1" s="1"/>
  <c r="E20" i="1" s="1"/>
  <c r="N9" i="5" l="1"/>
  <c r="G27" i="1" s="1"/>
  <c r="L9" i="5"/>
  <c r="L14" i="5" s="1"/>
  <c r="F31" i="1" s="1"/>
  <c r="F32" i="1" s="1"/>
  <c r="F46" i="1" s="1"/>
  <c r="O12" i="4"/>
  <c r="G9" i="1" s="1"/>
  <c r="L9" i="4"/>
  <c r="Q10" i="4"/>
  <c r="R10" i="4" s="1"/>
  <c r="L10" i="4"/>
  <c r="J14" i="5"/>
  <c r="F38" i="4"/>
  <c r="E46" i="1"/>
  <c r="E48" i="1" s="1"/>
  <c r="Q11" i="4"/>
  <c r="R11" i="4" s="1"/>
  <c r="P9" i="5" l="1"/>
  <c r="P14" i="5" s="1"/>
  <c r="G31" i="1" s="1"/>
  <c r="G32" i="1" s="1"/>
  <c r="G46" i="1" s="1"/>
  <c r="N14" i="5"/>
  <c r="L12" i="4"/>
  <c r="F14" i="1" s="1"/>
  <c r="F20" i="1" s="1"/>
  <c r="F48" i="1" s="1"/>
  <c r="R9" i="4"/>
  <c r="R12" i="4" s="1"/>
  <c r="G14" i="1" s="1"/>
  <c r="G20" i="1" s="1"/>
  <c r="G48" i="1" l="1"/>
</calcChain>
</file>

<file path=xl/sharedStrings.xml><?xml version="1.0" encoding="utf-8"?>
<sst xmlns="http://schemas.openxmlformats.org/spreadsheetml/2006/main" count="794" uniqueCount="421">
  <si>
    <t>Total Revenue</t>
  </si>
  <si>
    <t>Computer Technology</t>
  </si>
  <si>
    <t>Total Capital &amp; Start-up</t>
  </si>
  <si>
    <t>_______________________    _________________________      __________________________        ____________________________</t>
  </si>
  <si>
    <t>Program Type:</t>
  </si>
  <si>
    <t>Cohort 1</t>
  </si>
  <si>
    <t>Cohort 2</t>
  </si>
  <si>
    <t>Cohort 3</t>
  </si>
  <si>
    <t>Program Name:</t>
  </si>
  <si>
    <t>Date of Request:</t>
  </si>
  <si>
    <t>tuition per credit</t>
  </si>
  <si>
    <t>Tuition Revenue</t>
  </si>
  <si>
    <t>Total</t>
  </si>
  <si>
    <t>Approvals:</t>
  </si>
  <si>
    <t xml:space="preserve"> $ Rate per Unit</t>
  </si>
  <si>
    <t>Ledger Account</t>
  </si>
  <si>
    <t>Ledger Account Type</t>
  </si>
  <si>
    <t>40101:Undergraduate Tuition</t>
  </si>
  <si>
    <t>Revenue</t>
  </si>
  <si>
    <t>40110:Graduate Tuition</t>
  </si>
  <si>
    <t>40120:Certificate Tuition</t>
  </si>
  <si>
    <t>40201:Student Fees</t>
  </si>
  <si>
    <t>40301:Room Fees</t>
  </si>
  <si>
    <t>40305:Board Fees</t>
  </si>
  <si>
    <t>40401:Scholarship Allowance</t>
  </si>
  <si>
    <t>41001:Federal Grants</t>
  </si>
  <si>
    <t>41010:Federal Loans</t>
  </si>
  <si>
    <t>41020:Indirect Cost Recovery - Grants</t>
  </si>
  <si>
    <t>41101:State Grants</t>
  </si>
  <si>
    <t>41105:State Loans</t>
  </si>
  <si>
    <t>41201:Local Grants</t>
  </si>
  <si>
    <t>41301:Private Grants</t>
  </si>
  <si>
    <t>41305:Private Loans</t>
  </si>
  <si>
    <t>41401:Federal Grants - Pell</t>
  </si>
  <si>
    <t>42001:Educational Sales and Services</t>
  </si>
  <si>
    <t>43001:Auxiliary Fees - Mandatory</t>
  </si>
  <si>
    <t>43005:Auxiliary Sales and Services</t>
  </si>
  <si>
    <t>43010:Food Service Revenue</t>
  </si>
  <si>
    <t>43020:Housing Fees</t>
  </si>
  <si>
    <t>43030:Parking Revenue</t>
  </si>
  <si>
    <t>43040:Athletic Revenue</t>
  </si>
  <si>
    <t>43050:Red Hawk Dollar Revenue</t>
  </si>
  <si>
    <t>43090:Discounts</t>
  </si>
  <si>
    <t>44001:Rental Income</t>
  </si>
  <si>
    <t>44005:Heights Deferred Inflow Revenue</t>
  </si>
  <si>
    <t>44010:Other Revenue</t>
  </si>
  <si>
    <t>44015:Refunds (Contra Revenue)</t>
  </si>
  <si>
    <t>44020:Mandatory Transfers</t>
  </si>
  <si>
    <t>44025:Capital Fund Increase</t>
  </si>
  <si>
    <t>44030:Discount Given</t>
  </si>
  <si>
    <t>44101:Interdepartmental Revenue</t>
  </si>
  <si>
    <t>44110:Internal Revenue - Indirect Cost Share</t>
  </si>
  <si>
    <t>44120:Internal Revenue - Postage Chargeback</t>
  </si>
  <si>
    <t>44130:Internal Revenue - Telephone Chargeback</t>
  </si>
  <si>
    <t>44140:Internal Revenue - Parking</t>
  </si>
  <si>
    <t>44150:Internal Revenue - Police Services Chargeback</t>
  </si>
  <si>
    <t>47001:Capital Gifts</t>
  </si>
  <si>
    <t>48001:Gifts and Non-Exchange Grants</t>
  </si>
  <si>
    <t>49001:Agency Revenue</t>
  </si>
  <si>
    <t>51005:Faculty- Tenure/Tt</t>
  </si>
  <si>
    <t>Expense</t>
  </si>
  <si>
    <t>51010:Librarians</t>
  </si>
  <si>
    <t>51015:Temporary Faculty</t>
  </si>
  <si>
    <t>51020:Instructional Specialists</t>
  </si>
  <si>
    <t>51025:Clinical Specialists</t>
  </si>
  <si>
    <t>51030:Artist In Residence</t>
  </si>
  <si>
    <t>51035:Sabbatical</t>
  </si>
  <si>
    <t>52005:Adjuncts</t>
  </si>
  <si>
    <t>52010:Part Time - Instruction</t>
  </si>
  <si>
    <t>52011:Supplemental Pay-Instruction</t>
  </si>
  <si>
    <t>52015:Overload</t>
  </si>
  <si>
    <t>52020:Released Time</t>
  </si>
  <si>
    <t>53005:Administration - Executive</t>
  </si>
  <si>
    <t>53010:Managers</t>
  </si>
  <si>
    <t>53015:Professional Staff</t>
  </si>
  <si>
    <t>53018:Post Doctoral Researcher</t>
  </si>
  <si>
    <t>54005:Administrative Support</t>
  </si>
  <si>
    <t>54010:Paraprofessional</t>
  </si>
  <si>
    <t>54015:Food Service Staff</t>
  </si>
  <si>
    <t>54020:Housekeepers</t>
  </si>
  <si>
    <t>54025:Skilled Crafts</t>
  </si>
  <si>
    <t>54030:Mechanical Equip Specialist</t>
  </si>
  <si>
    <t>54035:Grounds Crew</t>
  </si>
  <si>
    <t>54040:Police</t>
  </si>
  <si>
    <t>54801:Ot Chargeback</t>
  </si>
  <si>
    <t>54997:Ot Fulltime Fsca Pr</t>
  </si>
  <si>
    <t>55005:Temporary Employees</t>
  </si>
  <si>
    <t>Temporary Employees</t>
  </si>
  <si>
    <t>55006:Mentors To Student Teachers</t>
  </si>
  <si>
    <t>55011:Supplementalpay-Noninstruction</t>
  </si>
  <si>
    <t>56005:Graduate Assistantship</t>
  </si>
  <si>
    <t>57005:Student Employee - Ug</t>
  </si>
  <si>
    <t>57010:Student Employee - Grad</t>
  </si>
  <si>
    <t>57101:College Work Study</t>
  </si>
  <si>
    <t>58005:Payroll Chargeback</t>
  </si>
  <si>
    <t>59810:Fringe Benefits Expense</t>
  </si>
  <si>
    <t>60101:Materials &amp; Supplies</t>
  </si>
  <si>
    <t>60105:Red Hawk Off-campus expenses</t>
  </si>
  <si>
    <t>60110:Books &amp; Periodicals</t>
  </si>
  <si>
    <t>60115:Clothing Expense</t>
  </si>
  <si>
    <t>60120:Maintenance Supplies</t>
  </si>
  <si>
    <t>60201:Rental</t>
  </si>
  <si>
    <t>60205:Equipment Rental</t>
  </si>
  <si>
    <t>60220:Space Rental</t>
  </si>
  <si>
    <t>60301:Lease Expense</t>
  </si>
  <si>
    <t>60401:Postage and Delivery</t>
  </si>
  <si>
    <t>60501:Services and Fees</t>
  </si>
  <si>
    <t>60505:Legal and Audit Fees</t>
  </si>
  <si>
    <t>60510:Catering Services and Fees</t>
  </si>
  <si>
    <t>60515:Software Licenses and Fees</t>
  </si>
  <si>
    <t>60520:Information Technology Hardware and Software Support</t>
  </si>
  <si>
    <t>60525:Membership &amp; Subscriptions</t>
  </si>
  <si>
    <t>60530:Permits / Licenses</t>
  </si>
  <si>
    <t>60535:Bank Charges</t>
  </si>
  <si>
    <t>60540:Telecommunications</t>
  </si>
  <si>
    <t>60545:Research Database Subscription</t>
  </si>
  <si>
    <t>60550:Insurance</t>
  </si>
  <si>
    <t>60555:Red Hawk Dollar Admin Fee</t>
  </si>
  <si>
    <t>60560:Royalties</t>
  </si>
  <si>
    <t>60565:Incentives</t>
  </si>
  <si>
    <t>60570:Student Prizes</t>
  </si>
  <si>
    <t>60575:Honorarium</t>
  </si>
  <si>
    <t>60580:Employee Professional Development &amp; Training</t>
  </si>
  <si>
    <t>60585:Student Awards</t>
  </si>
  <si>
    <t>60590:Sales Taxes</t>
  </si>
  <si>
    <t>60595:Real Estate Taxes</t>
  </si>
  <si>
    <t>60597:Unearned Business Tax</t>
  </si>
  <si>
    <t>60601:Repairs &amp; Maintenance Services</t>
  </si>
  <si>
    <t>60605:Refuse Collection</t>
  </si>
  <si>
    <t>60610:Equipment Repair &amp; Maintenance Services</t>
  </si>
  <si>
    <t>60701:Depreciation Expense</t>
  </si>
  <si>
    <t>60705:Amortization Expenses</t>
  </si>
  <si>
    <t>60710:Contra Revenue</t>
  </si>
  <si>
    <t>60720:Bad Debt Expense</t>
  </si>
  <si>
    <t>60725:Discount</t>
  </si>
  <si>
    <t>60801:Participant costs</t>
  </si>
  <si>
    <t>60901:Legal Settlement Fees</t>
  </si>
  <si>
    <t>61001:Utilities - Electricity</t>
  </si>
  <si>
    <t>61005:Utilities - Water Treatment</t>
  </si>
  <si>
    <t>61010:Utilities - Water</t>
  </si>
  <si>
    <t>61015:Utilities - Gas</t>
  </si>
  <si>
    <t>61020:Utilities - Cooling &amp; Heating Plant</t>
  </si>
  <si>
    <t>61025:Utilities - Fuel Oil</t>
  </si>
  <si>
    <t>61030:Utilities - Sewer</t>
  </si>
  <si>
    <t>61035:Utilities - Cogen</t>
  </si>
  <si>
    <t>61040:Utilities - Cable &amp; Satellite</t>
  </si>
  <si>
    <t>61045:Utilities - Gasoline</t>
  </si>
  <si>
    <t>62001:Travel - NonStudent- Domestic</t>
  </si>
  <si>
    <t>62005:Travel - NonStudent - International</t>
  </si>
  <si>
    <t>62010:Travel - Student - Domestic</t>
  </si>
  <si>
    <t>62015:Travel - Student - International</t>
  </si>
  <si>
    <t>63001:Advertising and Marketing</t>
  </si>
  <si>
    <t>63501:Food &amp; Dining Services</t>
  </si>
  <si>
    <t>64001:Afghan Students Waiver</t>
  </si>
  <si>
    <t>64002:Graz Exchange Waiver</t>
  </si>
  <si>
    <t>64004:Liberty Science Center Waiver</t>
  </si>
  <si>
    <t>64005:National Guard Waiver</t>
  </si>
  <si>
    <t>64006:Older Adult Tuition Waiver</t>
  </si>
  <si>
    <t>64007:PreMed Tuition Waiver</t>
  </si>
  <si>
    <t>64008:Syrian Student Waiver</t>
  </si>
  <si>
    <t>64009:Unemployment Tuition Waiver</t>
  </si>
  <si>
    <t>64012:NJ Department of Child Protection and Permanency Waiver</t>
  </si>
  <si>
    <t>64014:Urban Teacher Graduate Waiver</t>
  </si>
  <si>
    <t>64016:Nursing Waiver</t>
  </si>
  <si>
    <t>64017:Foreign Students Waiver</t>
  </si>
  <si>
    <t>64018:RA Room Waiver</t>
  </si>
  <si>
    <t>64019:Room and Board Waiver</t>
  </si>
  <si>
    <t>64022:Miscellaneous Waivers</t>
  </si>
  <si>
    <t>64023:Tuition and Fees Waiver</t>
  </si>
  <si>
    <t>64101:Perkins Principal Cancelled</t>
  </si>
  <si>
    <t>65001:NJ Stars II Scholarship</t>
  </si>
  <si>
    <t>65002:MSU Scholars</t>
  </si>
  <si>
    <t>65003:International Engagement Scholarships</t>
  </si>
  <si>
    <t>65004:MSN Nursing Scholarship</t>
  </si>
  <si>
    <t>65005:Presidential Scholars</t>
  </si>
  <si>
    <t>65006:International Student Assistantships</t>
  </si>
  <si>
    <t>65007:Teacher Quality Program Scholarship</t>
  </si>
  <si>
    <t>65501:Stipends</t>
  </si>
  <si>
    <t>66005:Internal Expense/Cost Allocated</t>
  </si>
  <si>
    <t>66010:Internal Allocated Cost - Utilities</t>
  </si>
  <si>
    <t>66015:Internal Allocated Cost - Maintenance</t>
  </si>
  <si>
    <t>66020:Internal Allocated Cost - Insurance</t>
  </si>
  <si>
    <t>66101:Heights Reimbursement</t>
  </si>
  <si>
    <t>66201:Internal Expense - Parking</t>
  </si>
  <si>
    <t>66205:Internal Expense - Postage Chargeback</t>
  </si>
  <si>
    <t>66210:Internal Expense - Telephone Chargeback</t>
  </si>
  <si>
    <t>66215:Interdepartmental Expenses</t>
  </si>
  <si>
    <t>70401:Equipment Expense</t>
  </si>
  <si>
    <t>70405:Computer Equipment</t>
  </si>
  <si>
    <t>70501:Furniture &amp; Fixtures Expense</t>
  </si>
  <si>
    <t>Budgetary Account</t>
  </si>
  <si>
    <t>90015:Departmental Reserve</t>
  </si>
  <si>
    <t>-</t>
  </si>
  <si>
    <t xml:space="preserve">Mission: </t>
  </si>
  <si>
    <t>Position Title</t>
  </si>
  <si>
    <t>66301:Indirect Cost - Grants</t>
  </si>
  <si>
    <t>Requester Name and Title:</t>
  </si>
  <si>
    <t>revenue minus expense</t>
  </si>
  <si>
    <t>Personnel</t>
  </si>
  <si>
    <t>Division</t>
  </si>
  <si>
    <t>College of the Arts</t>
  </si>
  <si>
    <t>College of Humanities and Social Sciences</t>
  </si>
  <si>
    <t>College of Science and Mathematics</t>
  </si>
  <si>
    <t>School of Nursing</t>
  </si>
  <si>
    <t>Finance and Treasury</t>
  </si>
  <si>
    <t>University Development</t>
  </si>
  <si>
    <t>University Communications and Marketing</t>
  </si>
  <si>
    <t>Office of the President</t>
  </si>
  <si>
    <t>Graduate School</t>
  </si>
  <si>
    <t>Student Development and Campus Life</t>
  </si>
  <si>
    <t>University Facilities</t>
  </si>
  <si>
    <t>School of Business</t>
  </si>
  <si>
    <t>Human Resources</t>
  </si>
  <si>
    <t>Information Technology</t>
  </si>
  <si>
    <t>Program Type</t>
  </si>
  <si>
    <t>Library</t>
  </si>
  <si>
    <t>University College</t>
  </si>
  <si>
    <t>Undergraduate Degree</t>
  </si>
  <si>
    <t>Graduate Degree</t>
  </si>
  <si>
    <t>Certificate Program</t>
  </si>
  <si>
    <t>Revenue Center/Service</t>
  </si>
  <si>
    <t>Research Center</t>
  </si>
  <si>
    <t>Clinic</t>
  </si>
  <si>
    <t>Non-Degree Instruction</t>
  </si>
  <si>
    <t>Division:</t>
  </si>
  <si>
    <t>Budget Plan</t>
  </si>
  <si>
    <t>Start Date:</t>
  </si>
  <si>
    <t xml:space="preserve">Apply the rate below to the salary total for each staff category. Then total all the fringe costs and enter above. </t>
  </si>
  <si>
    <t>Capital Equipment ($5K + each)</t>
  </si>
  <si>
    <t>Net Income</t>
  </si>
  <si>
    <t>Capital and Startup Needs</t>
  </si>
  <si>
    <t>Year 1</t>
  </si>
  <si>
    <t>Year 2</t>
  </si>
  <si>
    <t>Year 3</t>
  </si>
  <si>
    <t>Capital and Start-up Needs</t>
  </si>
  <si>
    <t>Personnel Details</t>
  </si>
  <si>
    <r>
      <t>Rate Level Description</t>
    </r>
    <r>
      <rPr>
        <b/>
        <vertAlign val="superscript"/>
        <sz val="10"/>
        <color theme="1"/>
        <rFont val="Calibri"/>
        <family val="2"/>
        <scheme val="minor"/>
      </rPr>
      <t xml:space="preserve"> 1</t>
    </r>
  </si>
  <si>
    <r>
      <t xml:space="preserve">Number of Units </t>
    </r>
    <r>
      <rPr>
        <b/>
        <vertAlign val="superscript"/>
        <sz val="10"/>
        <color theme="1"/>
        <rFont val="Calibri"/>
        <family val="2"/>
        <scheme val="minor"/>
      </rPr>
      <t>2</t>
    </r>
  </si>
  <si>
    <t>total revenue</t>
  </si>
  <si>
    <t>total expense</t>
  </si>
  <si>
    <t>subtotal personnel</t>
  </si>
  <si>
    <t>subtotal non-personnel</t>
  </si>
  <si>
    <t>Non-personnel</t>
  </si>
  <si>
    <t>Budget Worksheet for New Programs</t>
  </si>
  <si>
    <t>Operating Department</t>
  </si>
  <si>
    <t>List and describe capital and startup needs for the new program. Add rows as needed. Enter the total for each year into the Capital and Start-up row in tab 1.</t>
  </si>
  <si>
    <t>Revise these formulas if you add or delete rows above.</t>
  </si>
  <si>
    <t>Student Fee Revenue</t>
  </si>
  <si>
    <t>Fringe</t>
  </si>
  <si>
    <t>Revenue Projection Calculations</t>
  </si>
  <si>
    <t>Course with Fee</t>
  </si>
  <si>
    <t>enrollment per year</t>
  </si>
  <si>
    <t>fee per student</t>
  </si>
  <si>
    <t>Neurobiology Trips</t>
  </si>
  <si>
    <t>Invertebrate Fieldwork</t>
  </si>
  <si>
    <t>Capital Construction &amp; Furnishing</t>
  </si>
  <si>
    <t>Capital and Startup Types</t>
  </si>
  <si>
    <t>Type of Startup Cost</t>
  </si>
  <si>
    <t>Library Publications, etc.</t>
  </si>
  <si>
    <t>Description</t>
  </si>
  <si>
    <t>Enrollment Management</t>
  </si>
  <si>
    <t>Projected One-time Costs</t>
  </si>
  <si>
    <t>revenue ledger account is ________________</t>
  </si>
  <si>
    <r>
      <rPr>
        <i/>
        <vertAlign val="superscript"/>
        <sz val="9"/>
        <rFont val="Calibri"/>
        <family val="2"/>
        <scheme val="minor"/>
      </rPr>
      <t>1</t>
    </r>
    <r>
      <rPr>
        <i/>
        <sz val="9"/>
        <rFont val="Calibri"/>
        <family val="2"/>
        <scheme val="minor"/>
      </rPr>
      <t xml:space="preserve"> Describe each different rate that will be charged</t>
    </r>
  </si>
  <si>
    <r>
      <rPr>
        <i/>
        <vertAlign val="superscript"/>
        <sz val="9"/>
        <rFont val="Calibri"/>
        <family val="2"/>
        <scheme val="minor"/>
      </rPr>
      <t>2</t>
    </r>
    <r>
      <rPr>
        <i/>
        <sz val="9"/>
        <rFont val="Calibri"/>
        <family val="2"/>
        <scheme val="minor"/>
      </rPr>
      <t xml:space="preserve"> Enter how many units will pay the rate listed in column C, such as participants, clinic visits, renters, tickets, etc.</t>
    </r>
  </si>
  <si>
    <t>YEAR 1:  FY_____</t>
  </si>
  <si>
    <t>YEAR 2:  FY_____</t>
  </si>
  <si>
    <t>YEAR 3:  FY_____</t>
  </si>
  <si>
    <t>student headcount</t>
  </si>
  <si>
    <t>avg credits per student per year</t>
  </si>
  <si>
    <t>Responsibilities</t>
  </si>
  <si>
    <t>Budget Worksheet for New Programs - Instructions</t>
  </si>
  <si>
    <t>Use menus provided to select the ledger account you are budgeting to.</t>
  </si>
  <si>
    <t>In Excel, complete tabs 2, 3, and 4 to develop revenue and expense estimates.</t>
  </si>
  <si>
    <t xml:space="preserve">Contact the division budget manager, or your Budget Office liason for assistance.  </t>
  </si>
  <si>
    <t>20% on expenses</t>
  </si>
  <si>
    <t>formulas</t>
  </si>
  <si>
    <t xml:space="preserve">Enter cost estimates per year. </t>
  </si>
  <si>
    <t>Chart of Ledger Accounts - Validation List</t>
  </si>
  <si>
    <t>Division, Program, Capital Types - Validation List</t>
  </si>
  <si>
    <t xml:space="preserve">This form must be completed when proposing a new program or department.  </t>
  </si>
  <si>
    <t xml:space="preserve">When complete, submit tabs 1-4 and your business plan narrative to the Provost or VP.  The Provost or VP will forward to Office of Budget &amp; Planning.  </t>
  </si>
  <si>
    <t>Enter totals from those tabs into tab 1, summarizing amounts by ledger account.</t>
  </si>
  <si>
    <t>Do NOT remove the formulas provided or reformat the form. If you add or delete rows, make sure the formulas contain the correct range of rows.</t>
  </si>
  <si>
    <t>Full-Time Employees</t>
  </si>
  <si>
    <t>Adjuncts &amp; Post Doc</t>
  </si>
  <si>
    <t>Students</t>
  </si>
  <si>
    <t>66220:Indirect Cost (revenue centers)</t>
  </si>
  <si>
    <t xml:space="preserve">FT Faculty </t>
  </si>
  <si>
    <t>FT Temporary Faculty</t>
  </si>
  <si>
    <t>FT Instructional Specialist</t>
  </si>
  <si>
    <t>FT Clinical Specialist</t>
  </si>
  <si>
    <t>1-12 Semesters taught</t>
  </si>
  <si>
    <t>13+ Semesters taught</t>
  </si>
  <si>
    <t>Professor, Assoc Professor, Assistant Director in the Library, Librarian 1</t>
  </si>
  <si>
    <t>Assistant Professor, Instructor Librarian II &amp; III</t>
  </si>
  <si>
    <t>Professional Staff</t>
  </si>
  <si>
    <t>FSofBUS - Teaching off-load online courses (fall/spring) Effec. Spring 2018</t>
  </si>
  <si>
    <t># of students</t>
  </si>
  <si>
    <t>Pay Rate</t>
  </si>
  <si>
    <t>1.5 Credits</t>
  </si>
  <si>
    <t>3 Credits</t>
  </si>
  <si>
    <t>up to 29</t>
  </si>
  <si>
    <t>per course</t>
  </si>
  <si>
    <t xml:space="preserve">First-time Online Course Development </t>
  </si>
  <si>
    <t>sum formula</t>
  </si>
  <si>
    <t>Maintenance Employees</t>
  </si>
  <si>
    <t>n/a</t>
  </si>
  <si>
    <t>Dir/Dean                            date           VP or Provost                      date            Budget  Office                        date              President                          date</t>
  </si>
  <si>
    <t xml:space="preserve">   Link the personnel cells to the totals you calculated in tab 3.</t>
  </si>
  <si>
    <t>Rental contracts</t>
  </si>
  <si>
    <t>Type:________________________(undergraduate, graduate, certificate)</t>
  </si>
  <si>
    <r>
      <t xml:space="preserve">TUITION REVENUE </t>
    </r>
    <r>
      <rPr>
        <i/>
        <u/>
        <sz val="11"/>
        <color theme="1"/>
        <rFont val="Calibri"/>
        <family val="2"/>
        <scheme val="minor"/>
      </rPr>
      <t>(ledger accounts 40101, 40110, 40120)</t>
    </r>
  </si>
  <si>
    <r>
      <t xml:space="preserve">STUDENT FEES REVENUE </t>
    </r>
    <r>
      <rPr>
        <i/>
        <sz val="11"/>
        <color theme="1"/>
        <rFont val="Calibri"/>
        <family val="2"/>
        <scheme val="minor"/>
      </rPr>
      <t>(special program fees, ledger account 40201)</t>
    </r>
  </si>
  <si>
    <r>
      <t>NON-TUITION REVENUE</t>
    </r>
    <r>
      <rPr>
        <sz val="11"/>
        <color theme="1"/>
        <rFont val="Calibri"/>
        <family val="2"/>
        <scheme val="minor"/>
      </rPr>
      <t xml:space="preserve"> </t>
    </r>
    <r>
      <rPr>
        <i/>
        <sz val="11"/>
        <color theme="1"/>
        <rFont val="Calibri"/>
        <family val="2"/>
        <scheme val="minor"/>
      </rPr>
      <t>(Copy this section below if there are different revenue accounts to be calculated for this new program)</t>
    </r>
  </si>
  <si>
    <t>Academic Program 1:_______________________________________</t>
  </si>
  <si>
    <t>Academic Program 2:_______________________________________</t>
  </si>
  <si>
    <t>Undergraduate Enrollments (headcount)</t>
  </si>
  <si>
    <t>Graduate Enrollment (headcount)</t>
  </si>
  <si>
    <t>Participation (non-academic programs)</t>
  </si>
  <si>
    <t>do not delete this row</t>
  </si>
  <si>
    <t>Multiple</t>
  </si>
  <si>
    <t xml:space="preserve"> Update the links to the revenue totals you calculated in tab 2. </t>
  </si>
  <si>
    <t>List proposed personnel below, replacing any sample data.  Add/delete rows as needed and use drop-down menus to select additional ledger accounts.  Increase full-time salaries by 3% each year and adjuncts by 4%.  In tab 1_BUDGET FORM, link salary budgets to the total dollars for each ledger account listed in column A.  Enter the total fringe (yellow) for each year in the Fringe Benefits row in tab 1.   NOTE: See Instructional Salary Rates and Fringe Rates</t>
  </si>
  <si>
    <t>per credit</t>
  </si>
  <si>
    <t>type</t>
  </si>
  <si>
    <t>duration</t>
  </si>
  <si>
    <t>Online Course Development  - 3/1/2012 - present</t>
  </si>
  <si>
    <t>employee type</t>
  </si>
  <si>
    <r>
      <rPr>
        <b/>
        <i/>
        <vertAlign val="superscript"/>
        <sz val="10"/>
        <color theme="1"/>
        <rFont val="Calibri"/>
        <family val="2"/>
        <scheme val="minor"/>
      </rPr>
      <t>1</t>
    </r>
    <r>
      <rPr>
        <b/>
        <i/>
        <sz val="10"/>
        <color theme="1"/>
        <rFont val="Calibri"/>
        <family val="2"/>
        <scheme val="minor"/>
      </rPr>
      <t>Instructional Salary Rates - for budget estimation purposes</t>
    </r>
  </si>
  <si>
    <t>Complete tabs 2, 3, and 4, replacing sample data. Then link tab 1 cells to the totals in the other tabs.</t>
  </si>
  <si>
    <t>FT Instructional - DRAFT* Fall 2023 average per teaching credit hour</t>
  </si>
  <si>
    <t>* Note: Draft rates above are subject to change due to unresolved labor contracts.</t>
  </si>
  <si>
    <t>College of Education and Engaged Learning</t>
  </si>
  <si>
    <t>College of Community Health</t>
  </si>
  <si>
    <t>Academic Affairs/Provost</t>
  </si>
  <si>
    <t>AFT Rates - July 1, 2024 per teaching credit hour</t>
  </si>
  <si>
    <t>Adjuncts - Sept. 2024 - per teaching credit hour</t>
  </si>
  <si>
    <t>Overload (per teaching credit hour) - Sept 2024</t>
  </si>
  <si>
    <r>
      <rPr>
        <b/>
        <i/>
        <vertAlign val="superscript"/>
        <sz val="10"/>
        <color theme="1"/>
        <rFont val="Calibri"/>
        <family val="2"/>
        <scheme val="minor"/>
      </rPr>
      <t>2</t>
    </r>
    <r>
      <rPr>
        <b/>
        <i/>
        <sz val="10"/>
        <color theme="1"/>
        <rFont val="Calibri"/>
        <family val="2"/>
        <scheme val="minor"/>
      </rPr>
      <t>Fringe Rates - Valid through FY2025</t>
    </r>
  </si>
  <si>
    <r>
      <t xml:space="preserve">Salary </t>
    </r>
    <r>
      <rPr>
        <b/>
        <vertAlign val="superscript"/>
        <sz val="11"/>
        <color theme="1"/>
        <rFont val="Calibri"/>
        <family val="2"/>
        <scheme val="minor"/>
      </rPr>
      <t>1</t>
    </r>
  </si>
  <si>
    <r>
      <t>Fringe Rate</t>
    </r>
    <r>
      <rPr>
        <b/>
        <vertAlign val="superscript"/>
        <sz val="11"/>
        <color theme="1"/>
        <rFont val="Calibri"/>
        <family val="2"/>
        <scheme val="minor"/>
      </rPr>
      <t>2</t>
    </r>
  </si>
  <si>
    <t>Academic Year 2024-25</t>
  </si>
  <si>
    <t>Undergraduate Tuition Rates</t>
  </si>
  <si>
    <t>Rates are listed as approved by the Board of Trustees for the current academic year.</t>
  </si>
  <si>
    <t>Fall and Spring Semesters</t>
  </si>
  <si>
    <r>
      <t>Flat Rate:</t>
    </r>
    <r>
      <rPr>
        <sz val="8"/>
        <color rgb="FF727580"/>
        <rFont val="Arial"/>
        <family val="2"/>
      </rPr>
      <t> For students taking between 12 and 18 credits.</t>
    </r>
  </si>
  <si>
    <t>Residence</t>
  </si>
  <si>
    <t>Tuition</t>
  </si>
  <si>
    <t>SGA Fee</t>
  </si>
  <si>
    <t>Mandatory Fees</t>
  </si>
  <si>
    <t>In-State</t>
  </si>
  <si>
    <t>Out-of-State</t>
  </si>
  <si>
    <t> $12,450.00</t>
  </si>
  <si>
    <r>
      <t>Per-credit:</t>
    </r>
    <r>
      <rPr>
        <sz val="8"/>
        <color rgb="FF727580"/>
        <rFont val="Arial"/>
        <family val="2"/>
      </rPr>
      <t> For students taking fewer than 12 or more than 18 credits.</t>
    </r>
  </si>
  <si>
    <t> $867.40</t>
  </si>
  <si>
    <t>Summer Session – Per-credit</t>
  </si>
  <si>
    <t>Out-of-state</t>
  </si>
  <si>
    <t>Winter Session – Per-credit</t>
  </si>
  <si>
    <t>Tuition Rates</t>
  </si>
  <si>
    <t>Graduate Tuition Rates</t>
  </si>
  <si>
    <t>Type</t>
  </si>
  <si>
    <t>Total Per Credit</t>
  </si>
  <si>
    <t>General Master’s, Graduate Certificates and Certifications</t>
  </si>
  <si>
    <t>In-State/Out-of-State</t>
  </si>
  <si>
    <t>International Students</t>
  </si>
  <si>
    <t>(on F1 or J1 Visas in General Master’s, Graduate Certificates and Certifications)</t>
  </si>
  <si>
    <t>Doctoral – All Residency Statuses</t>
  </si>
  <si>
    <t>New Jersey and U.S.</t>
  </si>
  <si>
    <t>International</t>
  </si>
  <si>
    <t>F1 or J1 Visas</t>
  </si>
  <si>
    <t>Doctoral</t>
  </si>
  <si>
    <t>(All Residency Statuses)</t>
  </si>
  <si>
    <t>Summer Session</t>
  </si>
  <si>
    <t>Winter Session</t>
  </si>
  <si>
    <t>Per Credit Programs</t>
  </si>
  <si>
    <t>Program Name and Credits</t>
  </si>
  <si>
    <t>Program Fees</t>
  </si>
  <si>
    <t>Total per Credit</t>
  </si>
  <si>
    <t>Online Child Advocacy and Policy Certificate – 33 Credits</t>
  </si>
  <si>
    <t>Online Computing Technology Certificate – 16 Credits</t>
  </si>
  <si>
    <t>Online Educational Assessment Certificate – 9 Credits</t>
  </si>
  <si>
    <t>Online Gifted and Talented Education Certificate – 9 Credits</t>
  </si>
  <si>
    <t>Online Bilingual/Bicultural Teacher Certificate – 12 Credits</t>
  </si>
  <si>
    <t>Online K-12 Computer Science Teaching Certificate – 15 Credits</t>
  </si>
  <si>
    <t>Online Virtual Learning for Students with Disabilities Certificate – 6 Credits</t>
  </si>
  <si>
    <t>Online Elementary School Certification</t>
  </si>
  <si>
    <t>with Subject Matter Specialization: Mathematics in Grades 5-8 – 15 Credits</t>
  </si>
  <si>
    <t>Online MA Child Advocacy and Policy – 33 Credits</t>
  </si>
  <si>
    <t>Online MA Educational Leadership – 36 Credits</t>
  </si>
  <si>
    <t>Online MS Sustainable Science-Sustainability Leadership Concentration – 32 Credits</t>
  </si>
  <si>
    <t>Online MS IT-Applied Information Technology Concentration – 33 Credits</t>
  </si>
  <si>
    <t>Online MA Social Research and Analysis – 30 Credits</t>
  </si>
  <si>
    <t>Teaching Middle Grades Mathematics (Certificate) Online – 15 Credits</t>
  </si>
  <si>
    <t>Customer Experience and User Experience Research (Certificate) Online – 13.5 Credits</t>
  </si>
  <si>
    <t>Data Collection and Management (Certificate) Online – 12 Credits</t>
  </si>
  <si>
    <t>Online Graduate Business Certificates</t>
  </si>
  <si>
    <t>(International F-1 and J-1 Visa Holders)</t>
  </si>
  <si>
    <t>Tuition per Credit</t>
  </si>
  <si>
    <t>Total Program Cost</t>
  </si>
  <si>
    <t>MS Digital Marketing Analytics – 30 Credits</t>
  </si>
  <si>
    <t>MS Human Resources Analytics – 30 Credits</t>
  </si>
  <si>
    <t>Weeknight and Hybrid MBA – 30 Credits</t>
  </si>
  <si>
    <t>Accelerated Full-time MBA – 30 Credits</t>
  </si>
  <si>
    <t>Online MBA – 30 Credits</t>
  </si>
  <si>
    <t>MBA/MS of Business Analytics – 57 Credits</t>
  </si>
  <si>
    <t>MS Business Analytics – 30 Credits</t>
  </si>
  <si>
    <t>MBA/MPH Dual Degree Program (All Modalities) – 66 Credits</t>
  </si>
  <si>
    <t>Online MSN – Post-licensure – 35 Credits</t>
  </si>
  <si>
    <t>MSN – Pre-licensure – 71 Credits</t>
  </si>
  <si>
    <t>Masters in Social Work – 60 Credits</t>
  </si>
  <si>
    <t>MFA Dance Low Residence Program – 60 Credits</t>
  </si>
  <si>
    <t>Master of Music (MM) in Performance – 33 Credits</t>
  </si>
  <si>
    <t>Artist’s Diploma Program – 24 Credits</t>
  </si>
  <si>
    <t>Performer’s Certificate – 12 Credits</t>
  </si>
  <si>
    <r>
      <t>1</t>
    </r>
    <r>
      <rPr>
        <sz val="8"/>
        <color rgb="FF727580"/>
        <rFont val="Arial"/>
        <family val="2"/>
      </rPr>
      <t> BA/MBA 4+1 price reflects program total cost for 30 credits; first 6 credits toward MBA are assessed at the undergraduate rate.</t>
    </r>
  </si>
  <si>
    <t>Fixed Price Programs</t>
  </si>
  <si>
    <t xml:space="preserve"> BA-MBA 4+1 - 30 Credits</t>
  </si>
  <si>
    <t>Excludes: Graduate Programs with Non-standard Tuition and Fees</t>
  </si>
  <si>
    <t>Enter estimates in the blue cells below (replacing the sample numbers, but leaving formulas in tact).   If needed for more programs, insert rows and copy the calculators provided. IMPORTANT: Make sure revenue budget cells in tab 1 Budget Form link correctly to the enrollment/participation and revenue numbers calculated in the yellow cells below.   See Tuition Rates tab.</t>
  </si>
  <si>
    <t>Office of Budget &amp; Planning 8/26/2024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</si>
</sst>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_(* #,##0_);_(* \(#,##0\);_(* &quot;-&quot;??_);_(@_)"/>
    <numFmt numFmtId="165" formatCode="_(* #,##0.0_);_(* \(#,##0.0\);_(* &quot;-&quot;??_);_(@_)"/>
    <numFmt numFmtId="166" formatCode="0.0%"/>
    <numFmt numFmtId="173" formatCode="&quot;$&quot;#,##0.00"/>
  </numFmts>
  <fonts count="6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i/>
      <sz val="10"/>
      <color theme="1"/>
      <name val="Calibri"/>
      <family val="2"/>
      <scheme val="minor"/>
    </font>
    <font>
      <i/>
      <sz val="10"/>
      <color theme="8" tint="-0.499984740745262"/>
      <name val="Calibri"/>
      <family val="2"/>
      <scheme val="minor"/>
    </font>
    <font>
      <b/>
      <i/>
      <sz val="10"/>
      <color theme="8" tint="-0.499984740745262"/>
      <name val="Calibri"/>
      <family val="2"/>
      <scheme val="minor"/>
    </font>
    <font>
      <b/>
      <sz val="12"/>
      <color theme="1"/>
      <name val="Calibri"/>
      <family val="2"/>
      <scheme val="minor"/>
    </font>
    <font>
      <i/>
      <sz val="8"/>
      <color theme="1"/>
      <name val="Calibri"/>
      <family val="2"/>
      <scheme val="minor"/>
    </font>
    <font>
      <b/>
      <u val="singleAccounting"/>
      <sz val="10"/>
      <color theme="1"/>
      <name val="Calibri"/>
      <family val="2"/>
      <scheme val="minor"/>
    </font>
    <font>
      <b/>
      <i/>
      <sz val="9"/>
      <color theme="1"/>
      <name val="Calibri"/>
      <family val="2"/>
      <scheme val="minor"/>
    </font>
    <font>
      <sz val="10"/>
      <name val="Calibri"/>
      <family val="2"/>
      <scheme val="minor"/>
    </font>
    <font>
      <b/>
      <sz val="10"/>
      <name val="Calibri"/>
      <family val="2"/>
      <scheme val="minor"/>
    </font>
    <font>
      <sz val="10"/>
      <color rgb="FFFF0000"/>
      <name val="Calibri"/>
      <family val="2"/>
      <scheme val="minor"/>
    </font>
    <font>
      <u val="singleAccounting"/>
      <sz val="10"/>
      <color theme="1"/>
      <name val="Calibri"/>
      <family val="2"/>
      <scheme val="minor"/>
    </font>
    <font>
      <sz val="9"/>
      <color theme="1"/>
      <name val="Calibri"/>
      <family val="2"/>
      <scheme val="minor"/>
    </font>
    <font>
      <b/>
      <sz val="9"/>
      <name val="Calibri"/>
      <family val="2"/>
      <scheme val="minor"/>
    </font>
    <font>
      <sz val="9"/>
      <name val="Calibri"/>
      <family val="2"/>
      <scheme val="minor"/>
    </font>
    <font>
      <b/>
      <sz val="10"/>
      <color theme="0" tint="-0.34998626667073579"/>
      <name val="Calibri"/>
      <family val="2"/>
      <scheme val="minor"/>
    </font>
    <font>
      <b/>
      <sz val="11"/>
      <color theme="8" tint="-0.499984740745262"/>
      <name val="Calibri"/>
      <family val="2"/>
      <scheme val="minor"/>
    </font>
    <font>
      <i/>
      <sz val="11"/>
      <name val="Calibri"/>
      <family val="2"/>
      <scheme val="minor"/>
    </font>
    <font>
      <i/>
      <u/>
      <sz val="11"/>
      <name val="Calibri"/>
      <family val="2"/>
      <scheme val="minor"/>
    </font>
    <font>
      <sz val="11"/>
      <name val="Calibri"/>
      <family val="2"/>
      <scheme val="minor"/>
    </font>
    <font>
      <i/>
      <sz val="9"/>
      <name val="Calibri"/>
      <family val="2"/>
      <scheme val="minor"/>
    </font>
    <font>
      <i/>
      <vertAlign val="superscript"/>
      <sz val="9"/>
      <name val="Calibri"/>
      <family val="2"/>
      <scheme val="minor"/>
    </font>
    <font>
      <i/>
      <sz val="8"/>
      <name val="Calibri"/>
      <family val="2"/>
      <scheme val="minor"/>
    </font>
    <font>
      <i/>
      <sz val="11"/>
      <color rgb="FFFF0000"/>
      <name val="Calibri"/>
      <family val="2"/>
      <scheme val="minor"/>
    </font>
    <font>
      <b/>
      <i/>
      <u/>
      <sz val="11"/>
      <name val="Calibri"/>
      <family val="2"/>
      <scheme val="minor"/>
    </font>
    <font>
      <u/>
      <sz val="11"/>
      <color theme="10"/>
      <name val="Calibri"/>
      <family val="2"/>
      <scheme val="minor"/>
    </font>
    <font>
      <i/>
      <sz val="10"/>
      <name val="Calibri"/>
      <family val="2"/>
      <scheme val="minor"/>
    </font>
    <font>
      <b/>
      <sz val="8"/>
      <color theme="1"/>
      <name val="Calibri"/>
      <family val="2"/>
      <scheme val="minor"/>
    </font>
    <font>
      <sz val="11"/>
      <color rgb="FFFF0000"/>
      <name val="Calibri"/>
      <family val="2"/>
      <scheme val="minor"/>
    </font>
    <font>
      <b/>
      <u/>
      <sz val="11"/>
      <color theme="1"/>
      <name val="Calibri"/>
      <family val="2"/>
      <scheme val="minor"/>
    </font>
    <font>
      <i/>
      <u/>
      <sz val="11"/>
      <color theme="1"/>
      <name val="Calibri"/>
      <family val="2"/>
      <scheme val="minor"/>
    </font>
    <font>
      <i/>
      <sz val="11"/>
      <color theme="1"/>
      <name val="Calibri"/>
      <family val="2"/>
      <scheme val="minor"/>
    </font>
    <font>
      <b/>
      <i/>
      <u/>
      <sz val="11"/>
      <color rgb="FFFF0000"/>
      <name val="Calibri"/>
      <family val="2"/>
      <scheme val="minor"/>
    </font>
    <font>
      <sz val="16"/>
      <color rgb="FFFF0000"/>
      <name val="Calibri"/>
      <family val="2"/>
      <scheme val="minor"/>
    </font>
    <font>
      <sz val="14"/>
      <color rgb="FFFF0000"/>
      <name val="Calibri"/>
      <family val="2"/>
      <scheme val="minor"/>
    </font>
    <font>
      <b/>
      <i/>
      <sz val="10"/>
      <color theme="1"/>
      <name val="Calibri"/>
      <family val="2"/>
      <scheme val="minor"/>
    </font>
    <font>
      <b/>
      <i/>
      <vertAlign val="superscript"/>
      <sz val="10"/>
      <color theme="1"/>
      <name val="Calibri"/>
      <family val="2"/>
      <scheme val="minor"/>
    </font>
    <font>
      <b/>
      <sz val="9"/>
      <color rgb="FF0069B8"/>
      <name val="Calibri"/>
      <family val="2"/>
      <scheme val="minor"/>
    </font>
    <font>
      <b/>
      <sz val="10"/>
      <color rgb="FF0069B8"/>
      <name val="Calibri"/>
      <family val="2"/>
      <scheme val="minor"/>
    </font>
    <font>
      <b/>
      <i/>
      <sz val="8"/>
      <color rgb="FFFF0000"/>
      <name val="Calibri"/>
      <family val="2"/>
      <scheme val="minor"/>
    </font>
    <font>
      <i/>
      <sz val="11"/>
      <color theme="8" tint="-0.499984740745262"/>
      <name val="Calibri"/>
      <family val="2"/>
      <scheme val="minor"/>
    </font>
    <font>
      <b/>
      <i/>
      <sz val="11"/>
      <color theme="8" tint="-0.499984740745262"/>
      <name val="Calibri"/>
      <family val="2"/>
      <scheme val="minor"/>
    </font>
    <font>
      <b/>
      <vertAlign val="superscript"/>
      <sz val="11"/>
      <color theme="1"/>
      <name val="Calibri"/>
      <family val="2"/>
      <scheme val="minor"/>
    </font>
    <font>
      <b/>
      <sz val="6.15"/>
      <color rgb="FF727580"/>
      <name val="Arial"/>
      <family val="2"/>
    </font>
    <font>
      <sz val="8"/>
      <color rgb="FF727580"/>
      <name val="Arial"/>
      <family val="2"/>
    </font>
    <font>
      <i/>
      <sz val="8"/>
      <color rgb="FF727580"/>
      <name val="Arial"/>
      <family val="2"/>
    </font>
    <font>
      <b/>
      <sz val="15.4"/>
      <color rgb="FF333333"/>
      <name val="Arial"/>
      <family val="2"/>
    </font>
    <font>
      <b/>
      <sz val="8"/>
      <color rgb="FF333333"/>
      <name val="Arial"/>
      <family val="2"/>
    </font>
    <font>
      <sz val="8.8000000000000007"/>
      <color theme="1"/>
      <name val="Arial"/>
      <family val="2"/>
    </font>
    <font>
      <b/>
      <sz val="8.8000000000000007"/>
      <color rgb="FF333333"/>
      <name val="Arial"/>
      <family val="2"/>
    </font>
    <font>
      <sz val="8.8000000000000007"/>
      <color rgb="FF62646E"/>
      <name val="Arial"/>
      <family val="2"/>
    </font>
    <font>
      <sz val="8.8000000000000007"/>
      <color rgb="FF727580"/>
      <name val="Arial"/>
      <family val="2"/>
    </font>
    <font>
      <b/>
      <sz val="10"/>
      <color rgb="FFFF0000"/>
      <name val="Arial"/>
      <family val="2"/>
    </font>
    <font>
      <vertAlign val="superscript"/>
      <sz val="8"/>
      <color rgb="FF727580"/>
      <name val="Arial"/>
      <family val="2"/>
    </font>
    <font>
      <sz val="9"/>
      <color rgb="FF333333"/>
      <name val="Arial"/>
      <family val="2"/>
    </font>
    <font>
      <b/>
      <sz val="19.25"/>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F5F5F5"/>
        <bgColor indexed="64"/>
      </patternFill>
    </fill>
    <fill>
      <patternFill patternType="solid">
        <fgColor rgb="FFF7F8FC"/>
        <bgColor indexed="64"/>
      </patternFill>
    </fill>
    <fill>
      <patternFill patternType="solid">
        <fgColor rgb="FFEDEEF2"/>
        <bgColor indexed="64"/>
      </patternFill>
    </fill>
    <fill>
      <patternFill patternType="solid">
        <fgColor rgb="FFFFFFFF"/>
        <bgColor indexed="64"/>
      </patternFill>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DDDDE2"/>
      </left>
      <right style="medium">
        <color rgb="FFDDDDE2"/>
      </right>
      <top style="medium">
        <color rgb="FFDDDDE2"/>
      </top>
      <bottom style="medium">
        <color rgb="FFDDDDE2"/>
      </bottom>
      <diagonal/>
    </border>
    <border>
      <left style="medium">
        <color rgb="FFDDDDE2"/>
      </left>
      <right style="medium">
        <color rgb="FFDDDDE2"/>
      </right>
      <top style="medium">
        <color rgb="FFDDDDE2"/>
      </top>
      <bottom/>
      <diagonal/>
    </border>
    <border>
      <left style="medium">
        <color rgb="FFDDDDE2"/>
      </left>
      <right style="medium">
        <color rgb="FFDDDDE2"/>
      </right>
      <top/>
      <bottom style="medium">
        <color rgb="FFDDDDE2"/>
      </bottom>
      <diagonal/>
    </border>
    <border>
      <left/>
      <right/>
      <top/>
      <bottom style="medium">
        <color rgb="FFDDDDE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cellStyleXfs>
  <cellXfs count="452">
    <xf numFmtId="0" fontId="0" fillId="0" borderId="0" xfId="0"/>
    <xf numFmtId="0" fontId="3" fillId="0" borderId="0" xfId="0" applyFont="1"/>
    <xf numFmtId="0" fontId="3" fillId="0" borderId="3"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0" xfId="0" applyFont="1" applyFill="1" applyBorder="1" applyProtection="1">
      <protection locked="0"/>
    </xf>
    <xf numFmtId="0" fontId="3" fillId="0" borderId="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Protection="1"/>
    <xf numFmtId="43" fontId="5" fillId="0" borderId="0" xfId="1" applyFont="1" applyFill="1" applyBorder="1" applyAlignment="1" applyProtection="1">
      <alignment horizontal="right"/>
    </xf>
    <xf numFmtId="43" fontId="3" fillId="0" borderId="0" xfId="1" applyFont="1" applyFill="1" applyBorder="1" applyProtection="1">
      <protection locked="0"/>
    </xf>
    <xf numFmtId="43" fontId="2" fillId="0" borderId="0" xfId="1" applyFont="1" applyFill="1" applyBorder="1" applyAlignment="1" applyProtection="1">
      <alignment horizontal="center"/>
    </xf>
    <xf numFmtId="43" fontId="2" fillId="0" borderId="1" xfId="1" applyFont="1" applyFill="1" applyBorder="1" applyAlignment="1" applyProtection="1">
      <alignment horizontal="center"/>
    </xf>
    <xf numFmtId="0" fontId="0" fillId="0" borderId="9" xfId="0" applyFont="1" applyFill="1" applyBorder="1" applyProtection="1">
      <protection locked="0"/>
    </xf>
    <xf numFmtId="0" fontId="2" fillId="5" borderId="0" xfId="0" applyFont="1" applyFill="1" applyBorder="1" applyAlignment="1" applyProtection="1">
      <alignment horizontal="left"/>
    </xf>
    <xf numFmtId="0" fontId="5" fillId="0" borderId="0" xfId="0" applyFont="1" applyFill="1" applyBorder="1" applyProtection="1">
      <protection locked="0"/>
    </xf>
    <xf numFmtId="3" fontId="5" fillId="0" borderId="0" xfId="1" applyNumberFormat="1" applyFont="1" applyFill="1" applyBorder="1" applyProtection="1"/>
    <xf numFmtId="3" fontId="5" fillId="0" borderId="1" xfId="1" applyNumberFormat="1" applyFont="1" applyFill="1" applyBorder="1" applyProtection="1"/>
    <xf numFmtId="0" fontId="0" fillId="0" borderId="9" xfId="0" applyFont="1" applyFill="1" applyBorder="1" applyAlignment="1" applyProtection="1">
      <alignment horizontal="center"/>
    </xf>
    <xf numFmtId="0" fontId="0" fillId="0" borderId="0" xfId="0" applyFont="1" applyFill="1" applyBorder="1" applyAlignment="1" applyProtection="1">
      <alignment horizontal="right"/>
    </xf>
    <xf numFmtId="3" fontId="3" fillId="0" borderId="0" xfId="1" applyNumberFormat="1" applyFont="1" applyFill="1" applyBorder="1" applyProtection="1"/>
    <xf numFmtId="3" fontId="3" fillId="0" borderId="1" xfId="1" applyNumberFormat="1" applyFont="1" applyFill="1" applyBorder="1" applyProtection="1"/>
    <xf numFmtId="0" fontId="5" fillId="0" borderId="0" xfId="0" applyFont="1" applyFill="1" applyBorder="1" applyAlignment="1" applyProtection="1">
      <alignment horizontal="left"/>
    </xf>
    <xf numFmtId="0" fontId="5" fillId="5" borderId="9" xfId="0" applyFont="1" applyFill="1" applyBorder="1" applyAlignment="1" applyProtection="1">
      <alignment horizontal="center"/>
    </xf>
    <xf numFmtId="0" fontId="5" fillId="5" borderId="0" xfId="0" applyFont="1" applyFill="1" applyBorder="1" applyAlignment="1" applyProtection="1">
      <alignment horizontal="left"/>
    </xf>
    <xf numFmtId="0" fontId="5" fillId="0" borderId="0" xfId="0" applyFont="1" applyFill="1" applyBorder="1" applyAlignment="1" applyProtection="1">
      <alignment horizontal="center"/>
    </xf>
    <xf numFmtId="0" fontId="5" fillId="5" borderId="9" xfId="0" applyFont="1" applyFill="1" applyBorder="1" applyAlignment="1" applyProtection="1">
      <alignment horizontal="left"/>
    </xf>
    <xf numFmtId="0" fontId="11" fillId="5" borderId="0" xfId="0" applyFont="1" applyFill="1" applyBorder="1" applyAlignment="1" applyProtection="1">
      <alignment horizontal="right"/>
    </xf>
    <xf numFmtId="0" fontId="3" fillId="0" borderId="2" xfId="0" applyFont="1" applyFill="1" applyBorder="1" applyAlignment="1" applyProtection="1">
      <alignment horizontal="center"/>
    </xf>
    <xf numFmtId="0" fontId="5" fillId="0" borderId="0" xfId="0" applyFont="1" applyFill="1" applyBorder="1" applyProtection="1"/>
    <xf numFmtId="0" fontId="5" fillId="0" borderId="3" xfId="0" applyFont="1" applyFill="1" applyBorder="1" applyProtection="1"/>
    <xf numFmtId="0" fontId="5" fillId="0" borderId="4" xfId="0" applyFont="1" applyFill="1" applyBorder="1" applyProtection="1"/>
    <xf numFmtId="0" fontId="5" fillId="0" borderId="9" xfId="0" applyFont="1" applyFill="1" applyBorder="1" applyProtection="1"/>
    <xf numFmtId="0" fontId="0" fillId="0" borderId="9" xfId="0" applyFont="1" applyFill="1" applyBorder="1" applyAlignment="1" applyProtection="1">
      <alignment horizontal="center"/>
      <protection locked="0"/>
    </xf>
    <xf numFmtId="0" fontId="4" fillId="0" borderId="0" xfId="0" applyFont="1" applyFill="1" applyBorder="1" applyProtection="1">
      <protection locked="0"/>
    </xf>
    <xf numFmtId="3" fontId="3" fillId="0" borderId="0" xfId="1" applyNumberFormat="1" applyFont="1" applyFill="1" applyBorder="1" applyProtection="1">
      <protection locked="0"/>
    </xf>
    <xf numFmtId="3" fontId="3" fillId="0" borderId="1" xfId="1" applyNumberFormat="1" applyFont="1" applyFill="1" applyBorder="1" applyProtection="1">
      <protection locked="0"/>
    </xf>
    <xf numFmtId="43" fontId="7" fillId="0" borderId="0" xfId="1" applyFont="1" applyFill="1" applyBorder="1" applyAlignment="1" applyProtection="1">
      <alignment horizontal="left"/>
    </xf>
    <xf numFmtId="43" fontId="7" fillId="0" borderId="1" xfId="1" applyFont="1" applyFill="1" applyBorder="1" applyAlignment="1" applyProtection="1">
      <alignment horizontal="left"/>
    </xf>
    <xf numFmtId="0" fontId="7" fillId="0" borderId="0" xfId="0" applyFont="1" applyFill="1" applyBorder="1" applyProtection="1">
      <protection locked="0"/>
    </xf>
    <xf numFmtId="0" fontId="3" fillId="0" borderId="0" xfId="0" applyFont="1" applyFill="1" applyBorder="1" applyAlignment="1" applyProtection="1">
      <alignment horizontal="center"/>
      <protection locked="0"/>
    </xf>
    <xf numFmtId="43" fontId="4" fillId="0" borderId="0" xfId="1" applyFont="1" applyFill="1" applyBorder="1" applyProtection="1">
      <protection locked="0"/>
    </xf>
    <xf numFmtId="0" fontId="8" fillId="0" borderId="0" xfId="0" applyFont="1" applyBorder="1"/>
    <xf numFmtId="0" fontId="3" fillId="0" borderId="0" xfId="0" applyFont="1" applyBorder="1"/>
    <xf numFmtId="0" fontId="9" fillId="0" borderId="0" xfId="0" applyFont="1" applyBorder="1" applyAlignment="1">
      <alignment wrapText="1"/>
    </xf>
    <xf numFmtId="0" fontId="5" fillId="0" borderId="6" xfId="0" applyFont="1" applyFill="1" applyBorder="1" applyAlignment="1" applyProtection="1">
      <alignment horizontal="center" wrapText="1"/>
    </xf>
    <xf numFmtId="43" fontId="5" fillId="0" borderId="6" xfId="1" applyFont="1" applyFill="1" applyBorder="1" applyAlignment="1" applyProtection="1">
      <alignment horizontal="center" wrapText="1"/>
    </xf>
    <xf numFmtId="0" fontId="3" fillId="0" borderId="0" xfId="0" applyFont="1" applyFill="1" applyBorder="1"/>
    <xf numFmtId="164" fontId="5" fillId="0" borderId="6" xfId="1" applyNumberFormat="1" applyFont="1" applyFill="1" applyBorder="1" applyAlignment="1" applyProtection="1">
      <alignment horizontal="right"/>
    </xf>
    <xf numFmtId="0" fontId="3" fillId="2" borderId="6" xfId="0" applyFont="1" applyFill="1" applyBorder="1" applyAlignment="1" applyProtection="1">
      <alignment horizontal="right"/>
    </xf>
    <xf numFmtId="164" fontId="3" fillId="2" borderId="6" xfId="0" applyNumberFormat="1" applyFont="1" applyFill="1" applyBorder="1" applyAlignment="1" applyProtection="1">
      <alignment horizontal="right"/>
    </xf>
    <xf numFmtId="164" fontId="15" fillId="3" borderId="6" xfId="1" applyNumberFormat="1" applyFont="1" applyFill="1" applyBorder="1" applyAlignment="1" applyProtection="1">
      <alignment horizontal="right"/>
      <protection locked="0"/>
    </xf>
    <xf numFmtId="0" fontId="16" fillId="0" borderId="0" xfId="0" applyFont="1" applyBorder="1"/>
    <xf numFmtId="0" fontId="3" fillId="0" borderId="0" xfId="0" applyFont="1" applyBorder="1" applyAlignment="1">
      <alignment horizontal="center"/>
    </xf>
    <xf numFmtId="0" fontId="3" fillId="0" borderId="0" xfId="0" applyFont="1" applyBorder="1" applyAlignment="1"/>
    <xf numFmtId="0" fontId="5" fillId="4" borderId="6" xfId="0" applyFont="1" applyFill="1" applyBorder="1" applyProtection="1"/>
    <xf numFmtId="0" fontId="5" fillId="4" borderId="6" xfId="0" applyFont="1" applyFill="1" applyBorder="1" applyAlignment="1" applyProtection="1">
      <alignment wrapText="1"/>
    </xf>
    <xf numFmtId="43" fontId="5" fillId="4" borderId="6" xfId="1" applyFont="1" applyFill="1" applyBorder="1" applyAlignment="1" applyProtection="1">
      <alignment horizontal="center"/>
    </xf>
    <xf numFmtId="0" fontId="3" fillId="0" borderId="6" xfId="0" applyFont="1" applyFill="1" applyBorder="1" applyProtection="1">
      <protection locked="0"/>
    </xf>
    <xf numFmtId="0" fontId="3" fillId="0" borderId="6" xfId="0" applyFont="1" applyFill="1" applyBorder="1" applyAlignment="1" applyProtection="1">
      <alignment wrapText="1"/>
      <protection locked="0"/>
    </xf>
    <xf numFmtId="0" fontId="5" fillId="0" borderId="0" xfId="0" applyFont="1" applyFill="1" applyBorder="1" applyAlignment="1" applyProtection="1">
      <alignment horizontal="right" wrapText="1"/>
    </xf>
    <xf numFmtId="0" fontId="3" fillId="0" borderId="0" xfId="0" applyFont="1" applyBorder="1" applyAlignment="1">
      <alignment wrapText="1"/>
    </xf>
    <xf numFmtId="0" fontId="18" fillId="7" borderId="0" xfId="0" applyFont="1" applyFill="1" applyAlignment="1">
      <alignment vertical="top" wrapText="1"/>
    </xf>
    <xf numFmtId="0" fontId="18" fillId="0" borderId="0" xfId="0" applyFont="1" applyAlignment="1">
      <alignment horizontal="center"/>
    </xf>
    <xf numFmtId="0" fontId="18" fillId="0" borderId="0" xfId="0" applyFont="1"/>
    <xf numFmtId="0" fontId="19" fillId="4" borderId="0" xfId="0" applyFont="1" applyFill="1" applyAlignment="1">
      <alignment horizontal="center" vertical="top" wrapText="1"/>
    </xf>
    <xf numFmtId="0" fontId="18" fillId="8" borderId="0" xfId="0" applyFont="1" applyFill="1" applyAlignment="1">
      <alignment vertical="top" wrapText="1"/>
    </xf>
    <xf numFmtId="0" fontId="18" fillId="8" borderId="0" xfId="0" applyFont="1" applyFill="1" applyAlignment="1">
      <alignment horizontal="center" vertical="top" wrapText="1"/>
    </xf>
    <xf numFmtId="0" fontId="20" fillId="0" borderId="0" xfId="0" applyFont="1" applyAlignment="1"/>
    <xf numFmtId="0" fontId="18" fillId="7" borderId="0" xfId="0" applyFont="1" applyFill="1" applyAlignment="1">
      <alignment horizontal="center" vertical="top" wrapText="1"/>
    </xf>
    <xf numFmtId="0" fontId="18" fillId="7" borderId="0" xfId="0" applyFont="1" applyFill="1" applyAlignment="1">
      <alignment vertical="top"/>
    </xf>
    <xf numFmtId="0" fontId="18" fillId="0" borderId="0" xfId="0" applyFont="1" applyFill="1"/>
    <xf numFmtId="0" fontId="5" fillId="0" borderId="6" xfId="0" applyFont="1" applyFill="1" applyBorder="1" applyAlignment="1">
      <alignment horizontal="center" wrapText="1"/>
    </xf>
    <xf numFmtId="0" fontId="5" fillId="0" borderId="0" xfId="0" applyFont="1" applyFill="1" applyBorder="1"/>
    <xf numFmtId="0" fontId="9" fillId="0" borderId="0" xfId="0" applyFont="1" applyFill="1" applyBorder="1"/>
    <xf numFmtId="0" fontId="9" fillId="0" borderId="0" xfId="0" applyFont="1" applyBorder="1"/>
    <xf numFmtId="0" fontId="3" fillId="0" borderId="0" xfId="0" applyFont="1" applyFill="1" applyBorder="1" applyAlignment="1">
      <alignment horizontal="center"/>
    </xf>
    <xf numFmtId="0" fontId="3" fillId="0" borderId="0" xfId="0" applyFont="1" applyBorder="1" applyAlignment="1">
      <alignment horizontal="right"/>
    </xf>
    <xf numFmtId="0" fontId="5" fillId="0" borderId="6" xfId="0" applyFont="1" applyFill="1" applyBorder="1" applyAlignment="1" applyProtection="1">
      <alignment horizontal="right" wrapText="1"/>
      <protection locked="0"/>
    </xf>
    <xf numFmtId="43" fontId="5" fillId="0" borderId="6" xfId="1" applyFont="1" applyFill="1" applyBorder="1" applyAlignment="1" applyProtection="1">
      <alignment horizontal="center" wrapText="1"/>
      <protection locked="0"/>
    </xf>
    <xf numFmtId="0" fontId="5" fillId="0" borderId="6" xfId="0" applyFont="1" applyFill="1" applyBorder="1" applyAlignment="1" applyProtection="1">
      <alignment horizontal="left"/>
    </xf>
    <xf numFmtId="0" fontId="3" fillId="10" borderId="0" xfId="0" applyFont="1" applyFill="1" applyBorder="1"/>
    <xf numFmtId="0" fontId="3" fillId="10" borderId="0" xfId="0" applyFont="1" applyFill="1" applyBorder="1" applyAlignment="1">
      <alignment horizontal="right"/>
    </xf>
    <xf numFmtId="0" fontId="5" fillId="10" borderId="0" xfId="0" applyFont="1" applyFill="1" applyBorder="1" applyAlignment="1" applyProtection="1">
      <alignment horizontal="right"/>
      <protection locked="0"/>
    </xf>
    <xf numFmtId="0" fontId="5" fillId="10" borderId="0" xfId="0" applyFont="1" applyFill="1" applyBorder="1"/>
    <xf numFmtId="0" fontId="22" fillId="0" borderId="0" xfId="0" applyFont="1" applyFill="1"/>
    <xf numFmtId="0" fontId="18" fillId="9" borderId="0" xfId="0" applyFont="1" applyFill="1" applyAlignment="1">
      <alignment vertical="top" wrapText="1"/>
    </xf>
    <xf numFmtId="0" fontId="18" fillId="9" borderId="0" xfId="0" applyFont="1" applyFill="1" applyAlignment="1">
      <alignment horizontal="center" vertical="top" wrapText="1"/>
    </xf>
    <xf numFmtId="0" fontId="5" fillId="4" borderId="0" xfId="0" applyFont="1" applyFill="1"/>
    <xf numFmtId="0" fontId="14" fillId="0" borderId="0" xfId="0" applyFont="1" applyFill="1"/>
    <xf numFmtId="0" fontId="0" fillId="0" borderId="0" xfId="0" applyFont="1" applyBorder="1"/>
    <xf numFmtId="0" fontId="3" fillId="10" borderId="0" xfId="0" applyFont="1" applyFill="1" applyBorder="1" applyAlignment="1">
      <alignment horizontal="center"/>
    </xf>
    <xf numFmtId="0" fontId="3" fillId="10" borderId="0" xfId="0" applyFont="1" applyFill="1" applyBorder="1" applyAlignment="1"/>
    <xf numFmtId="164" fontId="3" fillId="0" borderId="6" xfId="1" applyNumberFormat="1" applyFont="1" applyFill="1" applyBorder="1" applyAlignment="1" applyProtection="1">
      <alignment horizontal="center" wrapText="1"/>
      <protection locked="0"/>
    </xf>
    <xf numFmtId="164" fontId="5" fillId="3" borderId="6" xfId="1" applyNumberFormat="1" applyFont="1" applyFill="1" applyBorder="1" applyAlignment="1" applyProtection="1">
      <alignment horizontal="center" wrapText="1"/>
      <protection locked="0"/>
    </xf>
    <xf numFmtId="164" fontId="3" fillId="0" borderId="6" xfId="1" applyNumberFormat="1" applyFont="1" applyBorder="1"/>
    <xf numFmtId="164" fontId="5" fillId="3" borderId="6" xfId="1" applyNumberFormat="1" applyFont="1" applyFill="1" applyBorder="1"/>
    <xf numFmtId="164" fontId="3" fillId="0" borderId="6" xfId="1" applyNumberFormat="1" applyFont="1" applyFill="1" applyBorder="1" applyProtection="1">
      <protection locked="0"/>
    </xf>
    <xf numFmtId="164" fontId="17" fillId="0" borderId="6" xfId="1" applyNumberFormat="1" applyFont="1" applyFill="1" applyBorder="1" applyProtection="1">
      <protection locked="0"/>
    </xf>
    <xf numFmtId="164" fontId="5" fillId="3" borderId="6" xfId="1" applyNumberFormat="1" applyFont="1" applyFill="1" applyBorder="1" applyProtection="1"/>
    <xf numFmtId="164" fontId="3" fillId="0" borderId="0" xfId="1" applyNumberFormat="1" applyFont="1" applyFill="1" applyBorder="1" applyProtection="1"/>
    <xf numFmtId="164" fontId="3" fillId="0" borderId="1" xfId="1" applyNumberFormat="1" applyFont="1" applyFill="1" applyBorder="1" applyProtection="1"/>
    <xf numFmtId="164" fontId="5" fillId="0" borderId="0" xfId="1" applyNumberFormat="1" applyFont="1" applyFill="1" applyBorder="1" applyProtection="1">
      <protection locked="0"/>
    </xf>
    <xf numFmtId="164" fontId="5" fillId="0" borderId="1" xfId="1" applyNumberFormat="1" applyFont="1" applyFill="1" applyBorder="1" applyProtection="1">
      <protection locked="0"/>
    </xf>
    <xf numFmtId="0" fontId="3" fillId="0" borderId="0" xfId="0" applyFont="1" applyFill="1"/>
    <xf numFmtId="0" fontId="16" fillId="0" borderId="0" xfId="0" applyFont="1"/>
    <xf numFmtId="0" fontId="2" fillId="0" borderId="9" xfId="0" applyFont="1" applyFill="1" applyBorder="1" applyAlignment="1" applyProtection="1">
      <alignment horizontal="left"/>
    </xf>
    <xf numFmtId="0" fontId="2" fillId="0" borderId="0" xfId="0" applyFont="1" applyFill="1" applyBorder="1" applyAlignment="1" applyProtection="1">
      <alignment horizontal="left"/>
    </xf>
    <xf numFmtId="0" fontId="7" fillId="0" borderId="9" xfId="0" applyFont="1" applyFill="1" applyBorder="1" applyAlignment="1" applyProtection="1">
      <alignment horizontal="left"/>
    </xf>
    <xf numFmtId="0" fontId="7" fillId="0" borderId="0" xfId="0" applyFont="1" applyFill="1" applyBorder="1" applyAlignment="1" applyProtection="1">
      <alignment horizontal="left"/>
    </xf>
    <xf numFmtId="0" fontId="5" fillId="0" borderId="6" xfId="0" applyFont="1" applyBorder="1" applyAlignment="1">
      <alignment wrapText="1"/>
    </xf>
    <xf numFmtId="0" fontId="23" fillId="0" borderId="0" xfId="0" applyFont="1" applyBorder="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wrapText="1"/>
    </xf>
    <xf numFmtId="0" fontId="14" fillId="0" borderId="0" xfId="0" applyFont="1" applyBorder="1"/>
    <xf numFmtId="0" fontId="14" fillId="0" borderId="0" xfId="0" applyFont="1" applyBorder="1" applyAlignment="1">
      <alignment wrapText="1"/>
    </xf>
    <xf numFmtId="0" fontId="24" fillId="0" borderId="0" xfId="0" applyFont="1" applyFill="1" applyBorder="1" applyProtection="1"/>
    <xf numFmtId="0" fontId="3" fillId="0" borderId="6" xfId="0" applyFont="1" applyFill="1" applyBorder="1" applyAlignment="1" applyProtection="1">
      <alignment horizontal="right"/>
    </xf>
    <xf numFmtId="0" fontId="3" fillId="2" borderId="7"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8" xfId="0" applyFont="1" applyFill="1" applyBorder="1" applyAlignment="1" applyProtection="1">
      <alignment horizontal="right" wrapText="1"/>
      <protection locked="0"/>
    </xf>
    <xf numFmtId="43" fontId="3" fillId="2" borderId="10" xfId="1" applyFont="1" applyFill="1" applyBorder="1" applyAlignment="1" applyProtection="1">
      <alignment horizontal="center" wrapText="1"/>
      <protection locked="0"/>
    </xf>
    <xf numFmtId="43" fontId="3" fillId="10" borderId="0" xfId="1" applyFont="1" applyFill="1" applyBorder="1" applyAlignment="1" applyProtection="1">
      <alignment horizontal="center"/>
      <protection locked="0"/>
    </xf>
    <xf numFmtId="0" fontId="5" fillId="10" borderId="0"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3" fillId="2" borderId="4" xfId="0" applyFont="1" applyFill="1" applyBorder="1" applyAlignment="1" applyProtection="1">
      <alignment horizontal="left"/>
      <protection locked="0"/>
    </xf>
    <xf numFmtId="0" fontId="3" fillId="2" borderId="4" xfId="0" applyFont="1" applyFill="1" applyBorder="1" applyAlignment="1" applyProtection="1">
      <alignment horizontal="right" wrapText="1"/>
      <protection locked="0"/>
    </xf>
    <xf numFmtId="43" fontId="3" fillId="2" borderId="12" xfId="1" applyFont="1" applyFill="1" applyBorder="1" applyAlignment="1" applyProtection="1">
      <alignment horizontal="center" wrapText="1"/>
      <protection locked="0"/>
    </xf>
    <xf numFmtId="164" fontId="5" fillId="3" borderId="13" xfId="1" applyNumberFormat="1" applyFont="1" applyFill="1" applyBorder="1" applyAlignment="1" applyProtection="1">
      <alignment horizontal="center" wrapText="1"/>
      <protection locked="0"/>
    </xf>
    <xf numFmtId="0" fontId="3" fillId="2" borderId="6" xfId="0" applyFont="1" applyFill="1" applyBorder="1"/>
    <xf numFmtId="0" fontId="3" fillId="11" borderId="6" xfId="0" applyFont="1" applyFill="1" applyBorder="1" applyAlignment="1" applyProtection="1">
      <alignment horizontal="right"/>
    </xf>
    <xf numFmtId="43" fontId="3" fillId="11" borderId="6" xfId="1" applyFont="1" applyFill="1" applyBorder="1" applyAlignment="1" applyProtection="1">
      <alignment horizontal="right"/>
    </xf>
    <xf numFmtId="0" fontId="3" fillId="11" borderId="6" xfId="0" applyFont="1" applyFill="1" applyBorder="1" applyAlignment="1" applyProtection="1">
      <alignment horizontal="right" wrapText="1"/>
      <protection locked="0"/>
    </xf>
    <xf numFmtId="164" fontId="3" fillId="11" borderId="6" xfId="1" applyNumberFormat="1" applyFont="1" applyFill="1" applyBorder="1" applyAlignment="1" applyProtection="1">
      <alignment horizontal="center" wrapText="1"/>
      <protection locked="0"/>
    </xf>
    <xf numFmtId="0" fontId="3" fillId="11" borderId="6" xfId="0" applyFont="1" applyFill="1" applyBorder="1"/>
    <xf numFmtId="0" fontId="26" fillId="0" borderId="0" xfId="0" applyFont="1"/>
    <xf numFmtId="0" fontId="20" fillId="0" borderId="0" xfId="0" applyFont="1" applyBorder="1"/>
    <xf numFmtId="43" fontId="10" fillId="0" borderId="4" xfId="1" applyFont="1" applyFill="1" applyBorder="1" applyAlignment="1" applyProtection="1">
      <alignment horizontal="left"/>
    </xf>
    <xf numFmtId="0" fontId="23" fillId="0" borderId="0" xfId="0" applyFont="1" applyFill="1" applyBorder="1" applyAlignment="1" applyProtection="1">
      <alignment horizontal="left" vertical="center"/>
    </xf>
    <xf numFmtId="0" fontId="0" fillId="0" borderId="0" xfId="0" applyBorder="1"/>
    <xf numFmtId="0" fontId="0" fillId="0" borderId="0" xfId="0" applyAlignment="1">
      <alignment horizontal="center"/>
    </xf>
    <xf numFmtId="0" fontId="3" fillId="0" borderId="9" xfId="0" applyFont="1" applyFill="1" applyBorder="1" applyAlignment="1" applyProtection="1">
      <alignment horizontal="center"/>
      <protection locked="0"/>
    </xf>
    <xf numFmtId="43" fontId="3" fillId="0" borderId="1" xfId="1" applyFont="1" applyFill="1" applyBorder="1" applyProtection="1">
      <protection locked="0"/>
    </xf>
    <xf numFmtId="0" fontId="2" fillId="0" borderId="3" xfId="0" applyFont="1" applyFill="1" applyBorder="1" applyAlignment="1" applyProtection="1">
      <alignment horizontal="right" vertical="center" wrapText="1"/>
    </xf>
    <xf numFmtId="0" fontId="2" fillId="0" borderId="9" xfId="0" applyFont="1" applyFill="1" applyBorder="1" applyAlignment="1" applyProtection="1">
      <alignment horizontal="right" vertical="center" wrapText="1"/>
    </xf>
    <xf numFmtId="0" fontId="2" fillId="0" borderId="2" xfId="0" applyFont="1" applyFill="1" applyBorder="1" applyAlignment="1" applyProtection="1">
      <alignment horizontal="right" vertical="center"/>
    </xf>
    <xf numFmtId="0" fontId="2" fillId="0" borderId="9"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9" xfId="0" applyFont="1" applyFill="1" applyBorder="1" applyProtection="1"/>
    <xf numFmtId="164" fontId="5" fillId="11" borderId="0" xfId="1" applyNumberFormat="1" applyFont="1" applyFill="1" applyBorder="1" applyAlignment="1" applyProtection="1">
      <alignment horizontal="center"/>
      <protection locked="0"/>
    </xf>
    <xf numFmtId="164" fontId="5" fillId="11" borderId="1" xfId="1" applyNumberFormat="1" applyFont="1" applyFill="1" applyBorder="1" applyAlignment="1" applyProtection="1">
      <alignment horizontal="center"/>
      <protection locked="0"/>
    </xf>
    <xf numFmtId="164" fontId="12" fillId="11" borderId="5" xfId="1" applyNumberFormat="1" applyFont="1" applyFill="1" applyBorder="1" applyAlignment="1" applyProtection="1">
      <alignment horizontal="center"/>
      <protection locked="0"/>
    </xf>
    <xf numFmtId="164" fontId="12" fillId="11" borderId="11" xfId="1" applyNumberFormat="1" applyFont="1" applyFill="1" applyBorder="1" applyAlignment="1" applyProtection="1">
      <alignment horizontal="center"/>
      <protection locked="0"/>
    </xf>
    <xf numFmtId="164" fontId="3" fillId="11" borderId="0" xfId="1" applyNumberFormat="1" applyFont="1" applyFill="1" applyBorder="1" applyProtection="1">
      <protection locked="0"/>
    </xf>
    <xf numFmtId="164" fontId="3" fillId="11" borderId="1" xfId="1" applyNumberFormat="1" applyFont="1" applyFill="1" applyBorder="1" applyProtection="1">
      <protection locked="0"/>
    </xf>
    <xf numFmtId="164" fontId="3" fillId="11" borderId="5" xfId="1" applyNumberFormat="1" applyFont="1" applyFill="1" applyBorder="1" applyProtection="1">
      <protection locked="0"/>
    </xf>
    <xf numFmtId="164" fontId="3" fillId="11" borderId="11" xfId="1" applyNumberFormat="1" applyFont="1" applyFill="1" applyBorder="1" applyProtection="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protection locked="0"/>
    </xf>
    <xf numFmtId="0" fontId="3" fillId="0" borderId="0" xfId="0" applyFont="1" applyFill="1" applyAlignment="1" applyProtection="1">
      <alignment wrapText="1"/>
      <protection locked="0"/>
    </xf>
    <xf numFmtId="0" fontId="2" fillId="0" borderId="9" xfId="0" applyFont="1" applyFill="1" applyBorder="1" applyAlignment="1" applyProtection="1">
      <alignment horizontal="left"/>
      <protection locked="0"/>
    </xf>
    <xf numFmtId="0" fontId="3" fillId="0" borderId="0" xfId="0" applyFont="1" applyBorder="1" applyAlignment="1" applyProtection="1">
      <alignment wrapText="1"/>
      <protection locked="0"/>
    </xf>
    <xf numFmtId="164" fontId="5" fillId="5" borderId="0" xfId="1" applyNumberFormat="1" applyFont="1" applyFill="1" applyBorder="1" applyProtection="1">
      <protection locked="0"/>
    </xf>
    <xf numFmtId="164" fontId="5" fillId="5" borderId="1" xfId="1" applyNumberFormat="1" applyFont="1" applyFill="1" applyBorder="1" applyProtection="1">
      <protection locked="0"/>
    </xf>
    <xf numFmtId="0" fontId="3" fillId="0" borderId="0" xfId="0" applyFont="1" applyFill="1" applyAlignment="1" applyProtection="1">
      <alignment vertical="top" wrapText="1"/>
      <protection locked="0"/>
    </xf>
    <xf numFmtId="3" fontId="3" fillId="0" borderId="5" xfId="1" applyNumberFormat="1" applyFont="1" applyFill="1" applyBorder="1" applyProtection="1">
      <protection locked="0"/>
    </xf>
    <xf numFmtId="3" fontId="3" fillId="0" borderId="11" xfId="1" applyNumberFormat="1" applyFont="1" applyFill="1" applyBorder="1" applyProtection="1">
      <protection locked="0"/>
    </xf>
    <xf numFmtId="0" fontId="5" fillId="0" borderId="9"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164" fontId="5" fillId="5" borderId="0" xfId="1" applyNumberFormat="1" applyFont="1" applyFill="1" applyBorder="1" applyAlignment="1" applyProtection="1">
      <alignment horizontal="right"/>
      <protection locked="0"/>
    </xf>
    <xf numFmtId="164" fontId="5" fillId="5" borderId="1" xfId="1" applyNumberFormat="1" applyFont="1" applyFill="1" applyBorder="1" applyAlignment="1" applyProtection="1">
      <alignment horizontal="right"/>
      <protection locked="0"/>
    </xf>
    <xf numFmtId="0" fontId="2" fillId="0" borderId="4" xfId="0" applyFont="1" applyFill="1" applyBorder="1" applyProtection="1">
      <protection locked="0"/>
    </xf>
    <xf numFmtId="164" fontId="5" fillId="0" borderId="4" xfId="1" applyNumberFormat="1" applyFont="1" applyFill="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2" fillId="5" borderId="9" xfId="0" applyFont="1" applyFill="1" applyBorder="1" applyProtection="1"/>
    <xf numFmtId="0" fontId="0" fillId="0" borderId="0" xfId="0" applyFont="1" applyFill="1" applyBorder="1" applyAlignment="1" applyProtection="1">
      <alignment horizontal="center"/>
    </xf>
    <xf numFmtId="43" fontId="5" fillId="11" borderId="11" xfId="1" applyFont="1" applyFill="1" applyBorder="1" applyAlignment="1" applyProtection="1">
      <alignment horizontal="right"/>
      <protection locked="0"/>
    </xf>
    <xf numFmtId="43" fontId="2" fillId="11" borderId="6" xfId="1" applyFont="1" applyFill="1" applyBorder="1" applyAlignment="1" applyProtection="1">
      <alignment horizontal="center"/>
      <protection locked="0"/>
    </xf>
    <xf numFmtId="0" fontId="30" fillId="0" borderId="0" xfId="0" applyFont="1" applyBorder="1"/>
    <xf numFmtId="0" fontId="3" fillId="11" borderId="6" xfId="0" applyFont="1" applyFill="1" applyBorder="1"/>
    <xf numFmtId="0" fontId="5" fillId="0" borderId="6" xfId="0" applyFont="1" applyBorder="1" applyAlignment="1">
      <alignment wrapText="1"/>
    </xf>
    <xf numFmtId="0" fontId="3" fillId="11" borderId="6" xfId="0" applyFont="1" applyFill="1" applyBorder="1"/>
    <xf numFmtId="43" fontId="2" fillId="0" borderId="0" xfId="1" applyFont="1" applyFill="1" applyBorder="1" applyAlignment="1" applyProtection="1">
      <alignment horizontal="center"/>
      <protection locked="0"/>
    </xf>
    <xf numFmtId="43" fontId="2" fillId="0" borderId="1" xfId="1" applyFont="1" applyFill="1" applyBorder="1" applyAlignment="1" applyProtection="1">
      <alignment horizontal="center"/>
      <protection locked="0"/>
    </xf>
    <xf numFmtId="164" fontId="5" fillId="0" borderId="12" xfId="1" applyNumberFormat="1" applyFont="1" applyFill="1" applyBorder="1" applyProtection="1">
      <protection locked="0"/>
    </xf>
    <xf numFmtId="0" fontId="11" fillId="5" borderId="0" xfId="0" applyFont="1" applyFill="1" applyBorder="1" applyProtection="1"/>
    <xf numFmtId="0" fontId="3" fillId="11" borderId="6" xfId="0" applyFont="1" applyFill="1" applyBorder="1" applyAlignment="1">
      <alignment horizontal="right"/>
    </xf>
    <xf numFmtId="164" fontId="2" fillId="0" borderId="0" xfId="1" applyNumberFormat="1" applyFont="1" applyFill="1" applyBorder="1" applyAlignment="1" applyProtection="1">
      <alignment horizontal="center"/>
      <protection locked="0"/>
    </xf>
    <xf numFmtId="164" fontId="2" fillId="0" borderId="1" xfId="1" applyNumberFormat="1" applyFont="1" applyFill="1" applyBorder="1" applyAlignment="1" applyProtection="1">
      <alignment horizontal="center"/>
      <protection locked="0"/>
    </xf>
    <xf numFmtId="1" fontId="25" fillId="0" borderId="6" xfId="3" applyNumberFormat="1" applyFont="1" applyFill="1" applyBorder="1" applyAlignment="1" applyProtection="1">
      <alignment horizontal="right"/>
    </xf>
    <xf numFmtId="0" fontId="28" fillId="10" borderId="0" xfId="0" applyFont="1" applyFill="1" applyBorder="1" applyAlignment="1" applyProtection="1">
      <alignment horizontal="center" vertical="center" wrapText="1"/>
      <protection locked="0"/>
    </xf>
    <xf numFmtId="0" fontId="28" fillId="10" borderId="0" xfId="0" applyFont="1" applyFill="1" applyBorder="1" applyAlignment="1" applyProtection="1">
      <alignment horizontal="center" wrapText="1"/>
      <protection locked="0"/>
    </xf>
    <xf numFmtId="0" fontId="21" fillId="10" borderId="0" xfId="0" applyFont="1" applyFill="1" applyBorder="1" applyAlignment="1" applyProtection="1">
      <alignment horizontal="center"/>
      <protection locked="0"/>
    </xf>
    <xf numFmtId="164" fontId="15" fillId="10" borderId="0" xfId="1" applyNumberFormat="1" applyFont="1" applyFill="1" applyBorder="1" applyAlignment="1" applyProtection="1">
      <alignment horizontal="right"/>
      <protection locked="0"/>
    </xf>
    <xf numFmtId="0" fontId="5" fillId="10" borderId="0" xfId="0" applyFont="1" applyFill="1" applyBorder="1" applyAlignment="1" applyProtection="1">
      <alignment horizontal="center"/>
      <protection locked="0"/>
    </xf>
    <xf numFmtId="164" fontId="3" fillId="10" borderId="0" xfId="1" applyNumberFormat="1" applyFont="1" applyFill="1" applyBorder="1"/>
    <xf numFmtId="164" fontId="5" fillId="0" borderId="6" xfId="1" applyNumberFormat="1" applyFont="1" applyFill="1" applyBorder="1" applyAlignment="1" applyProtection="1">
      <alignment horizontal="left"/>
      <protection locked="0"/>
    </xf>
    <xf numFmtId="164" fontId="5" fillId="3" borderId="6" xfId="1" applyNumberFormat="1" applyFont="1" applyFill="1" applyBorder="1" applyAlignment="1" applyProtection="1">
      <alignment horizontal="right"/>
      <protection locked="0"/>
    </xf>
    <xf numFmtId="164" fontId="5" fillId="10" borderId="0" xfId="1" applyNumberFormat="1" applyFont="1" applyFill="1" applyBorder="1" applyAlignment="1" applyProtection="1">
      <alignment horizontal="right"/>
      <protection locked="0"/>
    </xf>
    <xf numFmtId="164" fontId="5" fillId="2" borderId="6" xfId="1" applyNumberFormat="1" applyFont="1" applyFill="1" applyBorder="1" applyAlignment="1" applyProtection="1">
      <alignment horizontal="right"/>
      <protection locked="0"/>
    </xf>
    <xf numFmtId="164" fontId="3" fillId="0" borderId="0" xfId="1" applyNumberFormat="1" applyFont="1" applyBorder="1"/>
    <xf numFmtId="0" fontId="3" fillId="3" borderId="6" xfId="0" applyFont="1" applyFill="1" applyBorder="1" applyAlignment="1">
      <alignment horizontal="right"/>
    </xf>
    <xf numFmtId="0" fontId="35" fillId="10" borderId="0" xfId="0" applyFont="1" applyFill="1" applyBorder="1" applyAlignment="1" applyProtection="1">
      <alignment horizontal="left"/>
      <protection locked="0"/>
    </xf>
    <xf numFmtId="0" fontId="2" fillId="10" borderId="0" xfId="0" applyFont="1" applyFill="1" applyBorder="1" applyAlignment="1" applyProtection="1">
      <alignment horizontal="left" vertical="top"/>
      <protection locked="0"/>
    </xf>
    <xf numFmtId="0" fontId="2" fillId="10" borderId="0" xfId="0" applyFont="1" applyFill="1" applyBorder="1"/>
    <xf numFmtId="0" fontId="29" fillId="0" borderId="0" xfId="0" applyFont="1" applyBorder="1" applyAlignment="1"/>
    <xf numFmtId="0" fontId="38" fillId="0" borderId="0" xfId="0" applyFont="1" applyBorder="1"/>
    <xf numFmtId="0" fontId="34" fillId="0" borderId="0" xfId="0" applyFont="1" applyBorder="1"/>
    <xf numFmtId="0" fontId="29" fillId="0" borderId="0" xfId="0" applyFont="1" applyBorder="1"/>
    <xf numFmtId="164" fontId="3" fillId="0" borderId="0" xfId="1" applyNumberFormat="1" applyFont="1" applyFill="1" applyBorder="1"/>
    <xf numFmtId="0" fontId="16" fillId="0" borderId="0" xfId="0" applyFont="1" applyFill="1" applyBorder="1" applyProtection="1">
      <protection locked="0"/>
    </xf>
    <xf numFmtId="0" fontId="39" fillId="0" borderId="0" xfId="0" applyFont="1" applyFill="1" applyBorder="1" applyProtection="1">
      <protection locked="0"/>
    </xf>
    <xf numFmtId="0" fontId="5" fillId="10" borderId="0" xfId="0" applyFont="1" applyFill="1" applyBorder="1" applyAlignment="1">
      <alignment wrapText="1"/>
    </xf>
    <xf numFmtId="0" fontId="5" fillId="0" borderId="0" xfId="0" applyFont="1" applyBorder="1" applyAlignment="1">
      <alignment wrapText="1"/>
    </xf>
    <xf numFmtId="0" fontId="11" fillId="6" borderId="9" xfId="0" applyFont="1" applyFill="1" applyBorder="1" applyAlignment="1">
      <alignment vertical="top"/>
    </xf>
    <xf numFmtId="0" fontId="3" fillId="0" borderId="0" xfId="0" applyFont="1" applyBorder="1" applyAlignment="1">
      <alignment vertical="top"/>
    </xf>
    <xf numFmtId="0" fontId="3" fillId="0" borderId="0" xfId="0" applyFont="1" applyBorder="1" applyAlignment="1">
      <alignment horizontal="center" vertical="top"/>
    </xf>
    <xf numFmtId="0" fontId="3" fillId="0" borderId="0" xfId="0" applyFont="1" applyBorder="1" applyAlignment="1">
      <alignment horizontal="right" vertical="top"/>
    </xf>
    <xf numFmtId="0" fontId="3" fillId="0" borderId="0" xfId="0" applyFont="1" applyFill="1" applyBorder="1" applyAlignment="1">
      <alignment horizontal="center" vertical="top"/>
    </xf>
    <xf numFmtId="0" fontId="41" fillId="6" borderId="7" xfId="0" applyFont="1" applyFill="1" applyBorder="1" applyAlignment="1">
      <alignment vertical="top"/>
    </xf>
    <xf numFmtId="0" fontId="3" fillId="6" borderId="8" xfId="0" applyFont="1" applyFill="1" applyBorder="1" applyAlignment="1">
      <alignment vertical="top"/>
    </xf>
    <xf numFmtId="0" fontId="3" fillId="6" borderId="10" xfId="0" applyFont="1" applyFill="1" applyBorder="1" applyAlignment="1">
      <alignment vertical="top"/>
    </xf>
    <xf numFmtId="0" fontId="4" fillId="0" borderId="0" xfId="0" applyFont="1" applyFill="1" applyBorder="1" applyAlignment="1">
      <alignment vertical="top" wrapText="1"/>
    </xf>
    <xf numFmtId="0" fontId="11" fillId="6" borderId="0" xfId="0" applyFont="1" applyFill="1" applyBorder="1" applyAlignment="1" applyProtection="1">
      <alignment vertical="top"/>
      <protection locked="0"/>
    </xf>
    <xf numFmtId="43" fontId="4" fillId="6" borderId="0" xfId="1" applyFont="1" applyFill="1" applyBorder="1" applyAlignment="1" applyProtection="1">
      <alignment vertical="top"/>
      <protection locked="0"/>
    </xf>
    <xf numFmtId="0" fontId="4" fillId="6" borderId="0" xfId="0" applyFont="1" applyFill="1" applyBorder="1" applyAlignment="1">
      <alignment vertical="top" wrapText="1"/>
    </xf>
    <xf numFmtId="0" fontId="4" fillId="6" borderId="1" xfId="0" applyFont="1" applyFill="1" applyBorder="1" applyAlignment="1">
      <alignment vertical="top" wrapText="1"/>
    </xf>
    <xf numFmtId="10" fontId="11" fillId="6" borderId="0" xfId="2" applyNumberFormat="1" applyFont="1" applyFill="1" applyBorder="1" applyAlignment="1">
      <alignment horizontal="right" vertical="top"/>
    </xf>
    <xf numFmtId="0" fontId="4" fillId="6" borderId="6" xfId="0" applyFont="1" applyFill="1" applyBorder="1" applyAlignment="1">
      <alignment vertical="top" wrapText="1"/>
    </xf>
    <xf numFmtId="164" fontId="4" fillId="6" borderId="6" xfId="1" applyNumberFormat="1" applyFont="1" applyFill="1" applyBorder="1" applyAlignment="1">
      <alignment vertical="top" wrapText="1"/>
    </xf>
    <xf numFmtId="0" fontId="11" fillId="6" borderId="0" xfId="0" applyFont="1" applyFill="1" applyBorder="1" applyAlignment="1">
      <alignment vertical="top"/>
    </xf>
    <xf numFmtId="10" fontId="11" fillId="6" borderId="5" xfId="2" applyNumberFormat="1" applyFont="1" applyFill="1" applyBorder="1" applyAlignment="1">
      <alignment horizontal="right" vertical="top"/>
    </xf>
    <xf numFmtId="0" fontId="4" fillId="6" borderId="5" xfId="0" applyFont="1" applyFill="1" applyBorder="1" applyAlignment="1">
      <alignment vertical="top" wrapText="1"/>
    </xf>
    <xf numFmtId="0" fontId="4" fillId="6" borderId="11" xfId="0" applyFont="1" applyFill="1" applyBorder="1" applyAlignment="1">
      <alignment vertical="top" wrapText="1"/>
    </xf>
    <xf numFmtId="0" fontId="33" fillId="6" borderId="6" xfId="0" applyFont="1" applyFill="1" applyBorder="1" applyAlignment="1">
      <alignment horizontal="center" vertical="top" wrapText="1"/>
    </xf>
    <xf numFmtId="0" fontId="4" fillId="6" borderId="14" xfId="0" applyFont="1" applyFill="1" applyBorder="1" applyAlignment="1">
      <alignment horizontal="left" vertical="top" wrapText="1"/>
    </xf>
    <xf numFmtId="0" fontId="3" fillId="0" borderId="0" xfId="0" applyFont="1" applyFill="1" applyBorder="1" applyAlignment="1">
      <alignment horizontal="right" vertical="top"/>
    </xf>
    <xf numFmtId="0" fontId="4" fillId="6" borderId="6" xfId="0" applyFont="1" applyFill="1" applyBorder="1" applyAlignment="1">
      <alignment horizontal="left" vertical="top" wrapText="1"/>
    </xf>
    <xf numFmtId="49" fontId="33" fillId="6" borderId="6" xfId="0" applyNumberFormat="1" applyFont="1" applyFill="1" applyBorder="1" applyAlignment="1">
      <alignment horizontal="center" vertical="top" wrapText="1"/>
    </xf>
    <xf numFmtId="49" fontId="33" fillId="6" borderId="6" xfId="0" applyNumberFormat="1" applyFont="1" applyFill="1" applyBorder="1" applyAlignment="1">
      <alignment horizontal="right" vertical="top" wrapText="1"/>
    </xf>
    <xf numFmtId="0" fontId="4" fillId="6" borderId="6" xfId="0" applyFont="1" applyFill="1" applyBorder="1" applyAlignment="1">
      <alignment horizontal="center" vertical="top" wrapText="1"/>
    </xf>
    <xf numFmtId="165" fontId="4" fillId="6" borderId="6" xfId="1" applyNumberFormat="1" applyFont="1" applyFill="1" applyBorder="1" applyAlignment="1">
      <alignment vertical="top" wrapText="1"/>
    </xf>
    <xf numFmtId="0" fontId="4" fillId="0" borderId="0" xfId="0" applyFont="1" applyFill="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right" vertical="top"/>
    </xf>
    <xf numFmtId="49" fontId="33" fillId="6" borderId="10" xfId="0" applyNumberFormat="1" applyFont="1" applyFill="1" applyBorder="1" applyAlignment="1">
      <alignment horizontal="center" vertical="top" wrapText="1"/>
    </xf>
    <xf numFmtId="0" fontId="4" fillId="2" borderId="0" xfId="0" applyFont="1" applyFill="1" applyBorder="1" applyAlignment="1">
      <alignment vertical="top" wrapText="1"/>
    </xf>
    <xf numFmtId="0" fontId="4" fillId="2" borderId="1" xfId="0" applyFont="1" applyFill="1" applyBorder="1" applyAlignment="1">
      <alignment vertical="top" wrapText="1"/>
    </xf>
    <xf numFmtId="0" fontId="4" fillId="2" borderId="9" xfId="0" applyFont="1" applyFill="1" applyBorder="1" applyAlignment="1">
      <alignment vertical="top" wrapText="1"/>
    </xf>
    <xf numFmtId="164" fontId="4" fillId="2" borderId="0" xfId="1" applyNumberFormat="1" applyFont="1" applyFill="1" applyBorder="1" applyAlignment="1">
      <alignment vertical="top" wrapText="1"/>
    </xf>
    <xf numFmtId="164" fontId="4" fillId="2" borderId="1" xfId="1" applyNumberFormat="1" applyFont="1" applyFill="1" applyBorder="1" applyAlignment="1">
      <alignment vertical="top" wrapText="1"/>
    </xf>
    <xf numFmtId="49" fontId="33" fillId="2" borderId="0" xfId="0" applyNumberFormat="1" applyFont="1" applyFill="1" applyBorder="1" applyAlignment="1">
      <alignment horizontal="right" vertical="top" wrapText="1"/>
    </xf>
    <xf numFmtId="49" fontId="33" fillId="2" borderId="1" xfId="0" applyNumberFormat="1" applyFont="1" applyFill="1" applyBorder="1" applyAlignment="1">
      <alignment horizontal="right" vertical="top" wrapText="1"/>
    </xf>
    <xf numFmtId="0" fontId="11" fillId="2" borderId="2" xfId="0" applyFont="1" applyFill="1" applyBorder="1" applyAlignment="1">
      <alignment vertical="top"/>
    </xf>
    <xf numFmtId="0" fontId="4" fillId="2" borderId="5" xfId="0" applyFont="1" applyFill="1" applyBorder="1" applyAlignment="1">
      <alignment vertical="top" wrapText="1"/>
    </xf>
    <xf numFmtId="0" fontId="40" fillId="0" borderId="4" xfId="0" applyFont="1" applyFill="1" applyBorder="1" applyProtection="1">
      <protection locked="0"/>
    </xf>
    <xf numFmtId="0" fontId="23" fillId="0" borderId="0" xfId="0" applyFont="1" applyFill="1" applyBorder="1" applyAlignment="1" applyProtection="1">
      <alignment horizontal="left" vertical="center" wrapText="1"/>
    </xf>
    <xf numFmtId="0" fontId="45" fillId="0" borderId="2" xfId="0" applyFont="1" applyFill="1" applyBorder="1" applyAlignment="1" applyProtection="1">
      <alignment horizontal="center" vertical="top"/>
    </xf>
    <xf numFmtId="0" fontId="45" fillId="0" borderId="5" xfId="0" applyFont="1" applyFill="1" applyBorder="1" applyAlignment="1" applyProtection="1">
      <alignment horizontal="center" vertical="top"/>
    </xf>
    <xf numFmtId="0" fontId="45" fillId="0" borderId="11" xfId="0" applyFont="1" applyFill="1" applyBorder="1" applyAlignment="1" applyProtection="1">
      <alignment horizontal="center" vertical="top"/>
    </xf>
    <xf numFmtId="0" fontId="13" fillId="0" borderId="9"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1" xfId="0" applyFont="1" applyFill="1" applyBorder="1" applyAlignment="1" applyProtection="1">
      <alignment horizontal="left"/>
    </xf>
    <xf numFmtId="0" fontId="7" fillId="11" borderId="9" xfId="0" applyFont="1" applyFill="1" applyBorder="1" applyAlignment="1" applyProtection="1">
      <alignment horizontal="left"/>
      <protection locked="0"/>
    </xf>
    <xf numFmtId="0" fontId="7" fillId="11" borderId="0" xfId="0" applyFont="1" applyFill="1" applyBorder="1" applyAlignment="1" applyProtection="1">
      <alignment horizontal="left"/>
      <protection locked="0"/>
    </xf>
    <xf numFmtId="0" fontId="7" fillId="11" borderId="0" xfId="0" applyFont="1" applyFill="1" applyBorder="1" applyAlignment="1" applyProtection="1">
      <protection locked="0"/>
    </xf>
    <xf numFmtId="0" fontId="7" fillId="11" borderId="1" xfId="0" applyFont="1" applyFill="1" applyBorder="1" applyAlignment="1" applyProtection="1">
      <protection locked="0"/>
    </xf>
    <xf numFmtId="0" fontId="5" fillId="11" borderId="7" xfId="0" applyFont="1" applyFill="1" applyBorder="1" applyAlignment="1" applyProtection="1">
      <alignment horizontal="left"/>
      <protection locked="0"/>
    </xf>
    <xf numFmtId="0" fontId="5" fillId="11" borderId="8" xfId="0" applyFont="1" applyFill="1" applyBorder="1" applyAlignment="1" applyProtection="1">
      <alignment horizontal="left"/>
      <protection locked="0"/>
    </xf>
    <xf numFmtId="0" fontId="5" fillId="11" borderId="10" xfId="0" applyFont="1" applyFill="1" applyBorder="1" applyAlignment="1" applyProtection="1">
      <alignment horizontal="left"/>
      <protection locked="0"/>
    </xf>
    <xf numFmtId="0" fontId="2" fillId="11" borderId="6"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1" xfId="0" applyFont="1" applyFill="1" applyBorder="1" applyAlignment="1" applyProtection="1">
      <alignment horizontal="left"/>
    </xf>
    <xf numFmtId="0" fontId="28" fillId="10" borderId="0"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left" vertical="top"/>
    </xf>
    <xf numFmtId="0" fontId="10" fillId="13" borderId="8" xfId="0" applyFont="1" applyFill="1" applyBorder="1" applyAlignment="1" applyProtection="1">
      <alignment horizontal="left" vertical="top"/>
    </xf>
    <xf numFmtId="0" fontId="10" fillId="13" borderId="10" xfId="0" applyFont="1" applyFill="1" applyBorder="1" applyAlignment="1" applyProtection="1">
      <alignment horizontal="left" vertical="top"/>
    </xf>
    <xf numFmtId="0" fontId="2" fillId="0" borderId="3" xfId="0" applyFont="1" applyFill="1" applyBorder="1" applyAlignment="1" applyProtection="1">
      <alignment horizontal="left" vertical="top"/>
    </xf>
    <xf numFmtId="0" fontId="2" fillId="0" borderId="4" xfId="0" applyFont="1" applyFill="1" applyBorder="1" applyAlignment="1" applyProtection="1">
      <alignment horizontal="left" vertical="top"/>
    </xf>
    <xf numFmtId="0" fontId="2" fillId="0" borderId="9"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3" fontId="10" fillId="0" borderId="4" xfId="1" applyFont="1" applyFill="1" applyBorder="1" applyAlignment="1" applyProtection="1">
      <alignment horizontal="right"/>
    </xf>
    <xf numFmtId="43" fontId="10" fillId="0" borderId="12" xfId="1" applyFont="1" applyFill="1" applyBorder="1" applyAlignment="1" applyProtection="1">
      <alignment horizontal="right"/>
    </xf>
    <xf numFmtId="0" fontId="5" fillId="11" borderId="6" xfId="0" applyFont="1" applyFill="1" applyBorder="1" applyAlignment="1" applyProtection="1">
      <alignment horizontal="left" vertical="center"/>
      <protection locked="0"/>
    </xf>
    <xf numFmtId="0" fontId="10" fillId="11" borderId="7" xfId="0" applyFont="1" applyFill="1" applyBorder="1" applyAlignment="1" applyProtection="1">
      <alignment vertical="center" wrapText="1"/>
      <protection locked="0"/>
    </xf>
    <xf numFmtId="0" fontId="10" fillId="11" borderId="8" xfId="0" applyFont="1" applyFill="1" applyBorder="1" applyAlignment="1" applyProtection="1">
      <alignment vertical="center" wrapText="1"/>
      <protection locked="0"/>
    </xf>
    <xf numFmtId="0" fontId="10" fillId="11" borderId="10" xfId="0" applyFont="1" applyFill="1" applyBorder="1" applyAlignment="1" applyProtection="1">
      <alignment vertical="center" wrapText="1"/>
      <protection locked="0"/>
    </xf>
    <xf numFmtId="0" fontId="15" fillId="11" borderId="6" xfId="0" applyFont="1" applyFill="1" applyBorder="1" applyAlignment="1" applyProtection="1">
      <alignment vertical="center" wrapText="1"/>
      <protection locked="0"/>
    </xf>
    <xf numFmtId="0" fontId="32" fillId="10" borderId="9" xfId="0" applyFont="1" applyFill="1" applyBorder="1" applyAlignment="1" applyProtection="1">
      <alignment horizontal="center"/>
    </xf>
    <xf numFmtId="0" fontId="32" fillId="10" borderId="0" xfId="0" applyFont="1" applyFill="1" applyBorder="1" applyAlignment="1" applyProtection="1">
      <alignment horizontal="center"/>
    </xf>
    <xf numFmtId="0" fontId="32" fillId="10" borderId="1" xfId="0" applyFont="1" applyFill="1" applyBorder="1" applyAlignment="1" applyProtection="1">
      <alignment horizontal="center"/>
    </xf>
    <xf numFmtId="0" fontId="5" fillId="11" borderId="3" xfId="0" applyFont="1" applyFill="1" applyBorder="1" applyAlignment="1" applyProtection="1">
      <alignment horizontal="left" vertical="top" wrapText="1"/>
      <protection locked="0"/>
    </xf>
    <xf numFmtId="0" fontId="5" fillId="11" borderId="4" xfId="0" applyFont="1" applyFill="1" applyBorder="1" applyAlignment="1" applyProtection="1">
      <alignment horizontal="left" vertical="top" wrapText="1"/>
      <protection locked="0"/>
    </xf>
    <xf numFmtId="0" fontId="5" fillId="11" borderId="12" xfId="0" applyFont="1" applyFill="1" applyBorder="1" applyAlignment="1" applyProtection="1">
      <alignment horizontal="left" vertical="top" wrapText="1"/>
      <protection locked="0"/>
    </xf>
    <xf numFmtId="0" fontId="5" fillId="11" borderId="9" xfId="0" applyFont="1" applyFill="1" applyBorder="1" applyAlignment="1" applyProtection="1">
      <alignment horizontal="left" vertical="top" wrapText="1"/>
      <protection locked="0"/>
    </xf>
    <xf numFmtId="0" fontId="5" fillId="11" borderId="0" xfId="0" applyFont="1" applyFill="1" applyBorder="1" applyAlignment="1" applyProtection="1">
      <alignment horizontal="left" vertical="top" wrapText="1"/>
      <protection locked="0"/>
    </xf>
    <xf numFmtId="0" fontId="5" fillId="11" borderId="1" xfId="0" applyFont="1" applyFill="1" applyBorder="1" applyAlignment="1" applyProtection="1">
      <alignment horizontal="left" vertical="top" wrapText="1"/>
      <protection locked="0"/>
    </xf>
    <xf numFmtId="0" fontId="5" fillId="11" borderId="2" xfId="0" applyFont="1" applyFill="1" applyBorder="1" applyAlignment="1" applyProtection="1">
      <alignment horizontal="left" vertical="top" wrapText="1"/>
      <protection locked="0"/>
    </xf>
    <xf numFmtId="0" fontId="5" fillId="11" borderId="5" xfId="0" applyFont="1" applyFill="1" applyBorder="1" applyAlignment="1" applyProtection="1">
      <alignment horizontal="left" vertical="top" wrapText="1"/>
      <protection locked="0"/>
    </xf>
    <xf numFmtId="0" fontId="5" fillId="11" borderId="11" xfId="0" applyFont="1" applyFill="1" applyBorder="1" applyAlignment="1" applyProtection="1">
      <alignment horizontal="left" vertical="top" wrapText="1"/>
      <protection locked="0"/>
    </xf>
    <xf numFmtId="0" fontId="3" fillId="11" borderId="6" xfId="0" applyFont="1" applyFill="1" applyBorder="1"/>
    <xf numFmtId="43" fontId="5" fillId="0" borderId="6" xfId="1" applyFont="1" applyFill="1" applyBorder="1" applyAlignment="1" applyProtection="1">
      <alignment horizontal="center"/>
    </xf>
    <xf numFmtId="0" fontId="5" fillId="0" borderId="6" xfId="0" applyFont="1" applyFill="1" applyBorder="1" applyAlignment="1" applyProtection="1">
      <alignment horizontal="center"/>
      <protection locked="0"/>
    </xf>
    <xf numFmtId="0" fontId="3" fillId="11" borderId="6" xfId="0" applyFont="1" applyFill="1" applyBorder="1" applyAlignment="1" applyProtection="1">
      <alignment horizontal="left"/>
      <protection locked="0"/>
    </xf>
    <xf numFmtId="0" fontId="5" fillId="0" borderId="6" xfId="0" applyFont="1" applyBorder="1" applyAlignment="1">
      <alignment wrapText="1"/>
    </xf>
    <xf numFmtId="43" fontId="5" fillId="0" borderId="7" xfId="1" applyFont="1" applyFill="1" applyBorder="1" applyAlignment="1" applyProtection="1">
      <alignment horizontal="center"/>
    </xf>
    <xf numFmtId="43" fontId="5" fillId="0" borderId="8" xfId="1" applyFont="1" applyFill="1" applyBorder="1" applyAlignment="1" applyProtection="1">
      <alignment horizontal="center"/>
    </xf>
    <xf numFmtId="43" fontId="5" fillId="0" borderId="10" xfId="1" applyFont="1" applyFill="1" applyBorder="1" applyAlignment="1" applyProtection="1">
      <alignment horizontal="center"/>
    </xf>
    <xf numFmtId="43" fontId="5" fillId="0" borderId="3" xfId="1" applyFont="1" applyFill="1" applyBorder="1" applyAlignment="1" applyProtection="1">
      <alignment horizontal="center"/>
    </xf>
    <xf numFmtId="43" fontId="5" fillId="0" borderId="4" xfId="1" applyFont="1" applyFill="1" applyBorder="1" applyAlignment="1" applyProtection="1">
      <alignment horizontal="center"/>
    </xf>
    <xf numFmtId="43" fontId="5" fillId="0" borderId="12" xfId="1" applyFont="1" applyFill="1" applyBorder="1" applyAlignment="1" applyProtection="1">
      <alignment horizontal="center"/>
    </xf>
    <xf numFmtId="164" fontId="21" fillId="2" borderId="6" xfId="1" applyNumberFormat="1" applyFont="1" applyFill="1" applyBorder="1" applyAlignment="1" applyProtection="1">
      <alignment horizontal="center"/>
      <protection locked="0"/>
    </xf>
    <xf numFmtId="164" fontId="5" fillId="2" borderId="6" xfId="1" applyNumberFormat="1" applyFont="1" applyFill="1" applyBorder="1" applyAlignment="1" applyProtection="1">
      <alignment horizontal="center"/>
      <protection locked="0"/>
    </xf>
    <xf numFmtId="0" fontId="5" fillId="10" borderId="0" xfId="0" applyFont="1" applyFill="1" applyBorder="1"/>
    <xf numFmtId="0" fontId="29" fillId="0" borderId="0" xfId="0" applyFont="1" applyBorder="1" applyAlignment="1">
      <alignment wrapText="1"/>
    </xf>
    <xf numFmtId="0" fontId="5" fillId="11" borderId="7" xfId="0" applyFont="1" applyFill="1" applyBorder="1" applyAlignment="1">
      <alignment horizontal="right"/>
    </xf>
    <xf numFmtId="0" fontId="5" fillId="11" borderId="10" xfId="0" applyFont="1" applyFill="1" applyBorder="1" applyAlignment="1">
      <alignment horizontal="right"/>
    </xf>
    <xf numFmtId="0" fontId="5" fillId="11" borderId="6" xfId="0" applyFont="1" applyFill="1" applyBorder="1" applyAlignment="1">
      <alignment horizontal="right"/>
    </xf>
    <xf numFmtId="0" fontId="11" fillId="6" borderId="9" xfId="0" applyFont="1" applyFill="1" applyBorder="1" applyAlignment="1">
      <alignment vertical="top" wrapText="1"/>
    </xf>
    <xf numFmtId="0" fontId="11" fillId="6" borderId="0" xfId="0" applyFont="1" applyFill="1" applyBorder="1" applyAlignment="1">
      <alignment vertical="top" wrapText="1"/>
    </xf>
    <xf numFmtId="0" fontId="41" fillId="6" borderId="7" xfId="0" applyFont="1" applyFill="1" applyBorder="1" applyAlignment="1">
      <alignment vertical="top"/>
    </xf>
    <xf numFmtId="0" fontId="41" fillId="6" borderId="8" xfId="0" applyFont="1" applyFill="1" applyBorder="1" applyAlignment="1">
      <alignment vertical="top"/>
    </xf>
    <xf numFmtId="0" fontId="41" fillId="6" borderId="10" xfId="0" applyFont="1" applyFill="1" applyBorder="1" applyAlignment="1">
      <alignment vertical="top"/>
    </xf>
    <xf numFmtId="49" fontId="33" fillId="6" borderId="7" xfId="0" applyNumberFormat="1" applyFont="1" applyFill="1" applyBorder="1" applyAlignment="1">
      <alignment horizontal="center" vertical="top" wrapText="1"/>
    </xf>
    <xf numFmtId="49" fontId="33" fillId="6" borderId="10" xfId="0" applyNumberFormat="1" applyFont="1" applyFill="1" applyBorder="1" applyAlignment="1">
      <alignment horizontal="center" vertical="top" wrapText="1"/>
    </xf>
    <xf numFmtId="0" fontId="44" fillId="6" borderId="6" xfId="0" applyFont="1" applyFill="1" applyBorder="1" applyAlignment="1">
      <alignment horizontal="center" vertical="top" wrapText="1"/>
    </xf>
    <xf numFmtId="0" fontId="43" fillId="6" borderId="6" xfId="0" applyFont="1" applyFill="1" applyBorder="1" applyAlignment="1">
      <alignment horizontal="left" vertical="top"/>
    </xf>
    <xf numFmtId="164" fontId="4" fillId="6" borderId="7" xfId="1" applyNumberFormat="1" applyFont="1" applyFill="1" applyBorder="1" applyAlignment="1">
      <alignment vertical="top" wrapText="1"/>
    </xf>
    <xf numFmtId="164" fontId="4" fillId="6" borderId="10" xfId="1" applyNumberFormat="1" applyFont="1" applyFill="1" applyBorder="1" applyAlignment="1">
      <alignment vertical="top" wrapText="1"/>
    </xf>
    <xf numFmtId="0" fontId="11" fillId="6" borderId="2" xfId="0" applyFont="1" applyFill="1" applyBorder="1" applyAlignment="1">
      <alignment vertical="top"/>
    </xf>
    <xf numFmtId="0" fontId="11" fillId="6" borderId="5" xfId="0" applyFont="1" applyFill="1" applyBorder="1" applyAlignment="1">
      <alignment vertical="top"/>
    </xf>
    <xf numFmtId="49" fontId="33" fillId="6" borderId="7" xfId="0" applyNumberFormat="1" applyFont="1" applyFill="1" applyBorder="1" applyAlignment="1">
      <alignment horizontal="right" vertical="top" wrapText="1"/>
    </xf>
    <xf numFmtId="49" fontId="33" fillId="6" borderId="10" xfId="0" applyNumberFormat="1" applyFont="1" applyFill="1" applyBorder="1" applyAlignment="1">
      <alignment horizontal="right" vertical="top" wrapText="1"/>
    </xf>
    <xf numFmtId="0" fontId="33" fillId="6" borderId="6" xfId="0" applyFont="1" applyFill="1" applyBorder="1" applyAlignment="1">
      <alignment horizontal="center" vertical="top" wrapText="1"/>
    </xf>
    <xf numFmtId="164" fontId="4" fillId="6" borderId="6" xfId="1" applyNumberFormat="1" applyFont="1" applyFill="1" applyBorder="1" applyAlignment="1">
      <alignment vertical="top" wrapText="1"/>
    </xf>
    <xf numFmtId="0" fontId="43" fillId="6" borderId="7" xfId="0" applyFont="1" applyFill="1" applyBorder="1" applyAlignment="1">
      <alignment horizontal="center" vertical="top"/>
    </xf>
    <xf numFmtId="0" fontId="43" fillId="6" borderId="8" xfId="0" applyFont="1" applyFill="1" applyBorder="1" applyAlignment="1">
      <alignment horizontal="center" vertical="top"/>
    </xf>
    <xf numFmtId="0" fontId="43" fillId="6" borderId="10" xfId="0" applyFont="1" applyFill="1" applyBorder="1" applyAlignment="1">
      <alignment horizontal="center" vertical="top"/>
    </xf>
    <xf numFmtId="0" fontId="43" fillId="6" borderId="6" xfId="0" applyFont="1" applyFill="1" applyBorder="1" applyAlignment="1">
      <alignment horizontal="center" vertical="top"/>
    </xf>
    <xf numFmtId="0" fontId="43" fillId="6" borderId="6" xfId="0" applyFont="1" applyFill="1" applyBorder="1" applyAlignment="1">
      <alignment horizontal="center" vertical="top" wrapText="1"/>
    </xf>
    <xf numFmtId="0" fontId="23" fillId="0" borderId="0" xfId="0" applyFont="1" applyBorder="1" applyAlignment="1">
      <alignment wrapText="1"/>
    </xf>
    <xf numFmtId="0" fontId="8" fillId="0" borderId="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29" fillId="0" borderId="0" xfId="0" applyFont="1" applyBorder="1" applyAlignment="1">
      <alignment horizontal="left"/>
    </xf>
    <xf numFmtId="0" fontId="46" fillId="0" borderId="0" xfId="0" applyFont="1" applyBorder="1" applyAlignment="1">
      <alignment horizontal="center"/>
    </xf>
    <xf numFmtId="0" fontId="29" fillId="0" borderId="0" xfId="0" applyFont="1" applyBorder="1" applyAlignment="1">
      <alignment vertical="top" wrapText="1"/>
    </xf>
    <xf numFmtId="0" fontId="47" fillId="0" borderId="0" xfId="0" applyFont="1" applyBorder="1" applyAlignment="1">
      <alignment wrapText="1"/>
    </xf>
    <xf numFmtId="0" fontId="47" fillId="10" borderId="0" xfId="0" applyFont="1" applyFill="1" applyBorder="1" applyAlignment="1">
      <alignment wrapText="1"/>
    </xf>
    <xf numFmtId="0" fontId="47" fillId="10" borderId="0" xfId="0" applyFont="1" applyFill="1" applyBorder="1" applyAlignment="1">
      <alignment horizontal="right" wrapText="1"/>
    </xf>
    <xf numFmtId="0" fontId="0" fillId="10" borderId="0" xfId="0" applyFont="1" applyFill="1" applyBorder="1"/>
    <xf numFmtId="0" fontId="34" fillId="10" borderId="0" xfId="0" applyFont="1" applyFill="1" applyBorder="1"/>
    <xf numFmtId="0" fontId="2" fillId="10" borderId="0"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10" xfId="0" applyFont="1" applyFill="1" applyBorder="1" applyAlignment="1">
      <alignment horizontal="center"/>
    </xf>
    <xf numFmtId="0" fontId="2" fillId="4" borderId="6" xfId="0" applyFont="1" applyFill="1" applyBorder="1" applyAlignment="1">
      <alignment horizontal="left" wrapText="1"/>
    </xf>
    <xf numFmtId="0" fontId="2" fillId="4" borderId="6" xfId="0" applyFont="1" applyFill="1" applyBorder="1" applyAlignment="1">
      <alignment wrapText="1"/>
    </xf>
    <xf numFmtId="0" fontId="2" fillId="10" borderId="0" xfId="0" applyFont="1" applyFill="1" applyBorder="1" applyAlignment="1">
      <alignment horizontal="center" wrapText="1"/>
    </xf>
    <xf numFmtId="0" fontId="2" fillId="4" borderId="6" xfId="0" applyFont="1" applyFill="1" applyBorder="1" applyAlignment="1">
      <alignment horizontal="center" wrapText="1"/>
    </xf>
    <xf numFmtId="0" fontId="2" fillId="4" borderId="6" xfId="0" applyFont="1" applyFill="1" applyBorder="1" applyAlignment="1">
      <alignment horizontal="right" wrapText="1"/>
    </xf>
    <xf numFmtId="0" fontId="0" fillId="0" borderId="6" xfId="0" applyFont="1" applyFill="1" applyBorder="1" applyAlignment="1">
      <alignment wrapText="1"/>
    </xf>
    <xf numFmtId="0" fontId="0" fillId="0" borderId="6" xfId="0" applyFont="1" applyBorder="1" applyAlignment="1">
      <alignment wrapText="1"/>
    </xf>
    <xf numFmtId="43" fontId="0" fillId="10" borderId="0" xfId="1" applyFont="1" applyFill="1" applyBorder="1" applyAlignment="1">
      <alignment horizontal="center"/>
    </xf>
    <xf numFmtId="164" fontId="0" fillId="11" borderId="6" xfId="1" applyNumberFormat="1" applyFont="1" applyFill="1" applyBorder="1" applyAlignment="1">
      <alignment horizontal="center"/>
    </xf>
    <xf numFmtId="166" fontId="0" fillId="0" borderId="6" xfId="1" applyNumberFormat="1" applyFont="1" applyFill="1" applyBorder="1" applyAlignment="1">
      <alignment horizontal="right"/>
    </xf>
    <xf numFmtId="164" fontId="0" fillId="0" borderId="6" xfId="1" applyNumberFormat="1" applyFont="1" applyFill="1" applyBorder="1" applyAlignment="1">
      <alignment horizontal="center"/>
    </xf>
    <xf numFmtId="166" fontId="0" fillId="0" borderId="10" xfId="0" applyNumberFormat="1" applyFont="1" applyFill="1" applyBorder="1" applyAlignment="1">
      <alignment horizontal="center"/>
    </xf>
    <xf numFmtId="166" fontId="0" fillId="0" borderId="10" xfId="1" applyNumberFormat="1" applyFont="1" applyFill="1" applyBorder="1" applyAlignment="1">
      <alignment horizontal="center"/>
    </xf>
    <xf numFmtId="9" fontId="0" fillId="0" borderId="10" xfId="1" applyNumberFormat="1" applyFont="1" applyFill="1" applyBorder="1" applyAlignment="1">
      <alignment horizontal="center"/>
    </xf>
    <xf numFmtId="0" fontId="0" fillId="0" borderId="6" xfId="0" applyFont="1" applyBorder="1" applyAlignment="1">
      <alignment horizontal="left" wrapText="1"/>
    </xf>
    <xf numFmtId="2" fontId="0" fillId="10" borderId="0" xfId="0" applyNumberFormat="1" applyFont="1" applyFill="1" applyBorder="1" applyAlignment="1">
      <alignment horizontal="right"/>
    </xf>
    <xf numFmtId="164" fontId="0" fillId="11" borderId="6" xfId="1" applyNumberFormat="1" applyFont="1" applyFill="1" applyBorder="1" applyAlignment="1">
      <alignment horizontal="right"/>
    </xf>
    <xf numFmtId="166" fontId="0" fillId="0" borderId="6" xfId="2" applyNumberFormat="1" applyFont="1" applyFill="1" applyBorder="1" applyAlignment="1">
      <alignment horizontal="right"/>
    </xf>
    <xf numFmtId="0" fontId="0" fillId="10" borderId="0" xfId="0" applyFont="1" applyFill="1" applyBorder="1" applyAlignment="1">
      <alignment horizontal="center"/>
    </xf>
    <xf numFmtId="166" fontId="0" fillId="0" borderId="6" xfId="0" applyNumberFormat="1" applyFont="1" applyFill="1" applyBorder="1" applyAlignment="1">
      <alignment horizontal="right"/>
    </xf>
    <xf numFmtId="0" fontId="0" fillId="0" borderId="10" xfId="0" applyFont="1" applyFill="1" applyBorder="1" applyAlignment="1">
      <alignment horizontal="center"/>
    </xf>
    <xf numFmtId="164" fontId="0" fillId="0" borderId="10" xfId="1" applyNumberFormat="1" applyFont="1" applyFill="1" applyBorder="1" applyAlignment="1">
      <alignment horizontal="center"/>
    </xf>
    <xf numFmtId="164" fontId="2" fillId="0" borderId="6" xfId="1" applyNumberFormat="1" applyFont="1" applyBorder="1" applyAlignment="1">
      <alignment horizontal="center"/>
    </xf>
    <xf numFmtId="164" fontId="2" fillId="12" borderId="0" xfId="1" applyNumberFormat="1" applyFont="1" applyFill="1" applyBorder="1" applyAlignment="1">
      <alignment horizontal="right"/>
    </xf>
    <xf numFmtId="164" fontId="2" fillId="0" borderId="6" xfId="1" applyNumberFormat="1" applyFont="1" applyFill="1" applyBorder="1" applyAlignment="1">
      <alignment horizontal="center"/>
    </xf>
    <xf numFmtId="0" fontId="0" fillId="12" borderId="0" xfId="0" applyFont="1" applyFill="1" applyBorder="1" applyAlignment="1">
      <alignment horizontal="center"/>
    </xf>
    <xf numFmtId="0" fontId="0" fillId="0" borderId="0" xfId="0" applyAlignment="1">
      <alignment vertical="center" wrapText="1"/>
    </xf>
    <xf numFmtId="0" fontId="52" fillId="0" borderId="0" xfId="0" applyFont="1" applyAlignment="1">
      <alignment vertical="center" wrapText="1"/>
    </xf>
    <xf numFmtId="0" fontId="0" fillId="0" borderId="0" xfId="0" applyAlignment="1">
      <alignment horizontal="left" vertical="center" wrapText="1" indent="2"/>
    </xf>
    <xf numFmtId="0" fontId="55" fillId="0" borderId="0" xfId="0" applyFont="1" applyAlignment="1">
      <alignment horizontal="center" vertical="top" wrapText="1"/>
    </xf>
    <xf numFmtId="0" fontId="54" fillId="0" borderId="15" xfId="0" applyFont="1" applyBorder="1" applyAlignment="1">
      <alignment horizontal="center" vertical="top" wrapText="1"/>
    </xf>
    <xf numFmtId="8" fontId="54" fillId="0" borderId="15" xfId="0" applyNumberFormat="1" applyFont="1" applyBorder="1" applyAlignment="1">
      <alignment horizontal="center" vertical="top" wrapText="1"/>
    </xf>
    <xf numFmtId="8" fontId="55" fillId="14" borderId="15" xfId="0" applyNumberFormat="1" applyFont="1" applyFill="1" applyBorder="1" applyAlignment="1">
      <alignment horizontal="center" vertical="top" wrapText="1"/>
    </xf>
    <xf numFmtId="0" fontId="56" fillId="15" borderId="15" xfId="0" applyFont="1" applyFill="1" applyBorder="1" applyAlignment="1">
      <alignment horizontal="center" vertical="top" wrapText="1"/>
    </xf>
    <xf numFmtId="8" fontId="56" fillId="15" borderId="15" xfId="0" applyNumberFormat="1" applyFont="1" applyFill="1" applyBorder="1" applyAlignment="1">
      <alignment horizontal="center" vertical="top" wrapText="1"/>
    </xf>
    <xf numFmtId="8" fontId="55" fillId="16" borderId="15" xfId="0" applyNumberFormat="1" applyFont="1" applyFill="1" applyBorder="1" applyAlignment="1">
      <alignment horizontal="center" vertical="top" wrapText="1"/>
    </xf>
    <xf numFmtId="0" fontId="49" fillId="0" borderId="0" xfId="0" applyFont="1" applyAlignment="1">
      <alignment vertical="center"/>
    </xf>
    <xf numFmtId="0" fontId="0" fillId="0" borderId="0" xfId="0" applyAlignment="1"/>
    <xf numFmtId="0" fontId="51" fillId="0" borderId="0" xfId="0" applyFont="1" applyAlignment="1">
      <alignment vertical="center"/>
    </xf>
    <xf numFmtId="0" fontId="52" fillId="0" borderId="0" xfId="0" applyFont="1" applyAlignment="1">
      <alignment vertical="center"/>
    </xf>
    <xf numFmtId="0" fontId="0" fillId="0" borderId="0" xfId="0" applyAlignment="1">
      <alignment horizontal="left" vertical="center"/>
    </xf>
    <xf numFmtId="0" fontId="53" fillId="0" borderId="0" xfId="0" applyFont="1" applyAlignment="1">
      <alignment horizontal="left" vertical="center"/>
    </xf>
    <xf numFmtId="0" fontId="55" fillId="0" borderId="0" xfId="0" applyFont="1" applyAlignment="1">
      <alignment horizontal="center" vertical="top"/>
    </xf>
    <xf numFmtId="0" fontId="54" fillId="0" borderId="15" xfId="0" applyFont="1" applyBorder="1" applyAlignment="1">
      <alignment horizontal="center" vertical="top"/>
    </xf>
    <xf numFmtId="8" fontId="54" fillId="0" borderId="15" xfId="0" applyNumberFormat="1" applyFont="1" applyBorder="1" applyAlignment="1">
      <alignment horizontal="center" vertical="top"/>
    </xf>
    <xf numFmtId="8" fontId="55" fillId="14" borderId="15" xfId="0" applyNumberFormat="1" applyFont="1" applyFill="1" applyBorder="1" applyAlignment="1">
      <alignment horizontal="center" vertical="top"/>
    </xf>
    <xf numFmtId="0" fontId="56" fillId="15" borderId="15" xfId="0" applyFont="1" applyFill="1" applyBorder="1" applyAlignment="1">
      <alignment horizontal="center" vertical="top"/>
    </xf>
    <xf numFmtId="8" fontId="56" fillId="15" borderId="15" xfId="0" applyNumberFormat="1" applyFont="1" applyFill="1" applyBorder="1" applyAlignment="1">
      <alignment horizontal="center" vertical="top"/>
    </xf>
    <xf numFmtId="8" fontId="55" fillId="16" borderId="15" xfId="0" applyNumberFormat="1" applyFont="1" applyFill="1" applyBorder="1" applyAlignment="1">
      <alignment horizontal="center" vertical="top"/>
    </xf>
    <xf numFmtId="0" fontId="55" fillId="16" borderId="15" xfId="0" applyFont="1" applyFill="1" applyBorder="1" applyAlignment="1">
      <alignment horizontal="center" vertical="top"/>
    </xf>
    <xf numFmtId="0" fontId="52" fillId="0" borderId="0" xfId="0" applyFont="1" applyAlignment="1">
      <alignment horizontal="left" vertical="center"/>
    </xf>
    <xf numFmtId="0" fontId="55" fillId="17" borderId="0" xfId="0" applyFont="1" applyFill="1" applyAlignment="1">
      <alignment horizontal="center" vertical="top" wrapText="1"/>
    </xf>
    <xf numFmtId="0" fontId="57" fillId="17" borderId="15" xfId="0" applyFont="1" applyFill="1" applyBorder="1" applyAlignment="1">
      <alignment horizontal="center" vertical="top" wrapText="1"/>
    </xf>
    <xf numFmtId="8" fontId="57" fillId="17" borderId="15" xfId="0" applyNumberFormat="1" applyFont="1" applyFill="1" applyBorder="1" applyAlignment="1">
      <alignment horizontal="center" vertical="top" wrapText="1"/>
    </xf>
    <xf numFmtId="0" fontId="58" fillId="0" borderId="0" xfId="0" applyFont="1" applyAlignment="1">
      <alignment vertical="center"/>
    </xf>
    <xf numFmtId="0" fontId="57" fillId="17" borderId="16" xfId="0" applyFont="1" applyFill="1" applyBorder="1" applyAlignment="1">
      <alignment horizontal="center" vertical="top" wrapText="1"/>
    </xf>
    <xf numFmtId="0" fontId="57" fillId="17" borderId="17" xfId="0" applyFont="1" applyFill="1" applyBorder="1" applyAlignment="1">
      <alignment horizontal="center" vertical="top" wrapText="1"/>
    </xf>
    <xf numFmtId="8" fontId="57" fillId="17" borderId="16" xfId="0" applyNumberFormat="1" applyFont="1" applyFill="1" applyBorder="1" applyAlignment="1">
      <alignment horizontal="center" vertical="top" wrapText="1"/>
    </xf>
    <xf numFmtId="8" fontId="55" fillId="14" borderId="16" xfId="0" applyNumberFormat="1" applyFont="1" applyFill="1" applyBorder="1" applyAlignment="1">
      <alignment horizontal="center" vertical="top" wrapText="1"/>
    </xf>
    <xf numFmtId="0" fontId="56" fillId="15" borderId="16" xfId="0" applyFont="1" applyFill="1" applyBorder="1" applyAlignment="1">
      <alignment horizontal="center" vertical="top" wrapText="1"/>
    </xf>
    <xf numFmtId="0" fontId="56" fillId="15" borderId="17" xfId="0" applyFont="1" applyFill="1" applyBorder="1" applyAlignment="1">
      <alignment horizontal="center" vertical="top" wrapText="1"/>
    </xf>
    <xf numFmtId="8" fontId="56" fillId="15" borderId="16" xfId="0" applyNumberFormat="1" applyFont="1" applyFill="1" applyBorder="1" applyAlignment="1">
      <alignment horizontal="center" vertical="top" wrapText="1"/>
    </xf>
    <xf numFmtId="8" fontId="55" fillId="16" borderId="16" xfId="0" applyNumberFormat="1" applyFont="1" applyFill="1" applyBorder="1" applyAlignment="1">
      <alignment horizontal="center" vertical="top" wrapText="1"/>
    </xf>
    <xf numFmtId="0" fontId="55" fillId="17" borderId="0" xfId="0" applyFont="1" applyFill="1" applyAlignment="1">
      <alignment horizontal="center" vertical="top"/>
    </xf>
    <xf numFmtId="0" fontId="57" fillId="17" borderId="17" xfId="0" applyFont="1" applyFill="1" applyBorder="1" applyAlignment="1">
      <alignment horizontal="center" vertical="top"/>
    </xf>
    <xf numFmtId="0" fontId="56" fillId="15" borderId="16" xfId="0" applyFont="1" applyFill="1" applyBorder="1" applyAlignment="1">
      <alignment horizontal="center" vertical="top"/>
    </xf>
    <xf numFmtId="0" fontId="57" fillId="17" borderId="15" xfId="0" applyFont="1" applyFill="1" applyBorder="1" applyAlignment="1">
      <alignment horizontal="center" vertical="top"/>
    </xf>
    <xf numFmtId="8" fontId="57" fillId="17" borderId="15" xfId="0" applyNumberFormat="1" applyFont="1" applyFill="1" applyBorder="1" applyAlignment="1">
      <alignment horizontal="center" vertical="top"/>
    </xf>
    <xf numFmtId="0" fontId="54" fillId="0" borderId="16" xfId="0" applyFont="1" applyBorder="1" applyAlignment="1">
      <alignment horizontal="center" vertical="top" wrapText="1"/>
    </xf>
    <xf numFmtId="0" fontId="54" fillId="0" borderId="17" xfId="0" applyFont="1" applyBorder="1" applyAlignment="1">
      <alignment horizontal="center" vertical="top" wrapText="1"/>
    </xf>
    <xf numFmtId="8" fontId="54" fillId="0" borderId="16" xfId="0" applyNumberFormat="1" applyFont="1" applyBorder="1" applyAlignment="1">
      <alignment horizontal="center" vertical="top" wrapText="1"/>
    </xf>
    <xf numFmtId="0" fontId="0" fillId="0" borderId="18" xfId="0" applyBorder="1" applyAlignment="1">
      <alignment horizontal="left" vertical="center" wrapText="1" indent="2"/>
    </xf>
    <xf numFmtId="0" fontId="59" fillId="0" borderId="0" xfId="0" applyFont="1" applyAlignment="1">
      <alignment horizontal="left" vertical="center" wrapText="1" indent="2"/>
    </xf>
    <xf numFmtId="0" fontId="60" fillId="0" borderId="0" xfId="0" applyFont="1" applyAlignment="1">
      <alignment vertical="center"/>
    </xf>
    <xf numFmtId="0" fontId="2" fillId="0" borderId="0" xfId="0" applyFont="1"/>
    <xf numFmtId="0" fontId="61" fillId="0" borderId="0" xfId="0" applyFont="1" applyAlignment="1">
      <alignment vertical="center"/>
    </xf>
    <xf numFmtId="173" fontId="57" fillId="17" borderId="16" xfId="0" applyNumberFormat="1" applyFont="1" applyFill="1" applyBorder="1" applyAlignment="1">
      <alignment horizontal="center" vertical="top"/>
    </xf>
    <xf numFmtId="8" fontId="57" fillId="17" borderId="16" xfId="0" applyNumberFormat="1" applyFont="1" applyFill="1" applyBorder="1" applyAlignment="1">
      <alignment horizontal="center" vertical="top"/>
    </xf>
    <xf numFmtId="173" fontId="57" fillId="17" borderId="17" xfId="0" applyNumberFormat="1" applyFont="1" applyFill="1" applyBorder="1" applyAlignment="1">
      <alignment horizontal="center" vertical="top"/>
    </xf>
    <xf numFmtId="8" fontId="57" fillId="17" borderId="17" xfId="0" applyNumberFormat="1" applyFont="1" applyFill="1" applyBorder="1" applyAlignment="1">
      <alignment horizontal="center" vertical="top"/>
    </xf>
    <xf numFmtId="8" fontId="56" fillId="15" borderId="16" xfId="0" applyNumberFormat="1" applyFont="1" applyFill="1" applyBorder="1" applyAlignment="1">
      <alignment horizontal="center" vertical="top"/>
    </xf>
    <xf numFmtId="8" fontId="56" fillId="15" borderId="17" xfId="0" applyNumberFormat="1" applyFont="1" applyFill="1" applyBorder="1" applyAlignment="1">
      <alignment horizontal="center" vertical="top"/>
    </xf>
    <xf numFmtId="8" fontId="55" fillId="14" borderId="16" xfId="0" applyNumberFormat="1" applyFont="1" applyFill="1" applyBorder="1" applyAlignment="1">
      <alignment horizontal="center" vertical="top"/>
    </xf>
    <xf numFmtId="8" fontId="55" fillId="14" borderId="17" xfId="0" applyNumberFormat="1" applyFont="1" applyFill="1" applyBorder="1" applyAlignment="1">
      <alignment horizontal="center" vertical="top"/>
    </xf>
    <xf numFmtId="8" fontId="55" fillId="16" borderId="16" xfId="0" applyNumberFormat="1" applyFont="1" applyFill="1" applyBorder="1" applyAlignment="1">
      <alignment horizontal="center" vertical="top"/>
    </xf>
    <xf numFmtId="8" fontId="55" fillId="16" borderId="17" xfId="0" applyNumberFormat="1" applyFont="1" applyFill="1" applyBorder="1" applyAlignment="1">
      <alignment horizontal="center" vertical="top"/>
    </xf>
    <xf numFmtId="8" fontId="56" fillId="15" borderId="17" xfId="0" applyNumberFormat="1" applyFont="1" applyFill="1" applyBorder="1" applyAlignment="1">
      <alignment horizontal="center" vertical="top" wrapText="1"/>
    </xf>
    <xf numFmtId="8" fontId="55" fillId="16" borderId="17" xfId="0" applyNumberFormat="1" applyFont="1" applyFill="1" applyBorder="1" applyAlignment="1">
      <alignment horizontal="center" vertical="top" wrapText="1"/>
    </xf>
    <xf numFmtId="8" fontId="57" fillId="17" borderId="17" xfId="0" applyNumberFormat="1" applyFont="1" applyFill="1" applyBorder="1" applyAlignment="1">
      <alignment horizontal="center" vertical="top" wrapText="1"/>
    </xf>
    <xf numFmtId="8" fontId="55" fillId="14" borderId="17" xfId="0" applyNumberFormat="1" applyFont="1" applyFill="1" applyBorder="1" applyAlignment="1">
      <alignment horizontal="center" vertical="top" wrapText="1"/>
    </xf>
    <xf numFmtId="8" fontId="54" fillId="0" borderId="17" xfId="0" applyNumberFormat="1" applyFont="1" applyBorder="1" applyAlignment="1">
      <alignment horizontal="center"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0069B8"/>
      <color rgb="FFFFFFCC"/>
      <color rgb="FFD5F6A8"/>
      <color rgb="FFD7FFE4"/>
      <color rgb="FFC9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266700</xdr:colOff>
      <xdr:row>5</xdr:row>
      <xdr:rowOff>95250</xdr:rowOff>
    </xdr:from>
    <xdr:to>
      <xdr:col>7</xdr:col>
      <xdr:colOff>1898650</xdr:colOff>
      <xdr:row>6</xdr:row>
      <xdr:rowOff>139700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112000" y="1085850"/>
          <a:ext cx="1631950" cy="273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a:t>Fill in each specific</a:t>
          </a:r>
          <a:r>
            <a:rPr lang="en-US" sz="900" i="1" baseline="0"/>
            <a:t> </a:t>
          </a:r>
          <a:r>
            <a:rPr lang="en-US" sz="900" i="1"/>
            <a:t>fiscal year</a:t>
          </a:r>
        </a:p>
      </xdr:txBody>
    </xdr:sp>
    <xdr:clientData/>
  </xdr:twoCellAnchor>
  <xdr:twoCellAnchor>
    <xdr:from>
      <xdr:col>6</xdr:col>
      <xdr:colOff>1162050</xdr:colOff>
      <xdr:row>6</xdr:row>
      <xdr:rowOff>3175</xdr:rowOff>
    </xdr:from>
    <xdr:to>
      <xdr:col>7</xdr:col>
      <xdr:colOff>266700</xdr:colOff>
      <xdr:row>7</xdr:row>
      <xdr:rowOff>82550</xdr:rowOff>
    </xdr:to>
    <xdr:cxnSp macro="">
      <xdr:nvCxnSpPr>
        <xdr:cNvPr id="4" name="Straight Arrow Connector 3">
          <a:extLst>
            <a:ext uri="{FF2B5EF4-FFF2-40B4-BE49-F238E27FC236}">
              <a16:creationId xmlns:a16="http://schemas.microsoft.com/office/drawing/2014/main" id="{00000000-0008-0000-0100-000004000000}"/>
            </a:ext>
          </a:extLst>
        </xdr:cNvPr>
        <xdr:cNvCxnSpPr>
          <a:stCxn id="2" idx="1"/>
        </xdr:cNvCxnSpPr>
      </xdr:nvCxnSpPr>
      <xdr:spPr>
        <a:xfrm flipH="1">
          <a:off x="6838950" y="1292225"/>
          <a:ext cx="273050" cy="307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476250</xdr:colOff>
      <xdr:row>48</xdr:row>
      <xdr:rowOff>101600</xdr:rowOff>
    </xdr:from>
    <xdr:to>
      <xdr:col>7</xdr:col>
      <xdr:colOff>1905000</xdr:colOff>
      <xdr:row>53</xdr:row>
      <xdr:rowOff>63500</xdr:rowOff>
    </xdr:to>
    <xdr:sp macro="" textlink="">
      <xdr:nvSpPr>
        <xdr:cNvPr id="29" name="TextBox 28">
          <a:extLst>
            <a:ext uri="{FF2B5EF4-FFF2-40B4-BE49-F238E27FC236}">
              <a16:creationId xmlns:a16="http://schemas.microsoft.com/office/drawing/2014/main" id="{ACBB7E1B-964A-4CBF-AE57-E14BFE89AC32}"/>
            </a:ext>
          </a:extLst>
        </xdr:cNvPr>
        <xdr:cNvSpPr txBox="1"/>
      </xdr:nvSpPr>
      <xdr:spPr>
        <a:xfrm>
          <a:off x="7321550" y="9271000"/>
          <a:ext cx="1428750" cy="635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baseline="0"/>
            <a:t>Make sure these cells are linked to the capital and startup totals in tab 4.</a:t>
          </a:r>
        </a:p>
        <a:p>
          <a:r>
            <a:rPr lang="en-US" sz="900" i="1" baseline="0"/>
            <a:t>.</a:t>
          </a:r>
        </a:p>
        <a:p>
          <a:endParaRPr lang="en-US" sz="900" i="1"/>
        </a:p>
      </xdr:txBody>
    </xdr:sp>
    <xdr:clientData/>
  </xdr:twoCellAnchor>
  <xdr:twoCellAnchor>
    <xdr:from>
      <xdr:col>7</xdr:col>
      <xdr:colOff>6350</xdr:colOff>
      <xdr:row>50</xdr:row>
      <xdr:rowOff>88900</xdr:rowOff>
    </xdr:from>
    <xdr:to>
      <xdr:col>7</xdr:col>
      <xdr:colOff>482600</xdr:colOff>
      <xdr:row>50</xdr:row>
      <xdr:rowOff>101600</xdr:rowOff>
    </xdr:to>
    <xdr:cxnSp macro="">
      <xdr:nvCxnSpPr>
        <xdr:cNvPr id="30" name="Straight Arrow Connector 29">
          <a:extLst>
            <a:ext uri="{FF2B5EF4-FFF2-40B4-BE49-F238E27FC236}">
              <a16:creationId xmlns:a16="http://schemas.microsoft.com/office/drawing/2014/main" id="{FF24A38A-0648-4890-B1E3-93964BEC8649}"/>
            </a:ext>
          </a:extLst>
        </xdr:cNvPr>
        <xdr:cNvCxnSpPr/>
      </xdr:nvCxnSpPr>
      <xdr:spPr>
        <a:xfrm flipH="1" flipV="1">
          <a:off x="6851650" y="9486900"/>
          <a:ext cx="476250" cy="12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527050</xdr:colOff>
      <xdr:row>8</xdr:row>
      <xdr:rowOff>0</xdr:rowOff>
    </xdr:from>
    <xdr:to>
      <xdr:col>7</xdr:col>
      <xdr:colOff>2000250</xdr:colOff>
      <xdr:row>12</xdr:row>
      <xdr:rowOff>165100</xdr:rowOff>
    </xdr:to>
    <xdr:sp macro="" textlink="">
      <xdr:nvSpPr>
        <xdr:cNvPr id="45" name="TextBox 44">
          <a:extLst>
            <a:ext uri="{FF2B5EF4-FFF2-40B4-BE49-F238E27FC236}">
              <a16:creationId xmlns:a16="http://schemas.microsoft.com/office/drawing/2014/main" id="{3A2187FD-8766-4B52-B29D-B7CFCEDB838B}"/>
            </a:ext>
          </a:extLst>
        </xdr:cNvPr>
        <xdr:cNvSpPr txBox="1"/>
      </xdr:nvSpPr>
      <xdr:spPr>
        <a:xfrm>
          <a:off x="7372350" y="1644650"/>
          <a:ext cx="1473200" cy="901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baseline="0"/>
            <a:t>ENROLLMENT AND PROGRAM PARTICIPATION - Link these cells to tab 2 totals as applicable to the program. Add rows as needed.</a:t>
          </a:r>
        </a:p>
        <a:p>
          <a:endParaRPr lang="en-US" sz="900" i="1" baseline="0"/>
        </a:p>
        <a:p>
          <a:endParaRPr lang="en-US" sz="900" i="1" baseline="0"/>
        </a:p>
        <a:p>
          <a:endParaRPr lang="en-US" sz="900" i="1"/>
        </a:p>
      </xdr:txBody>
    </xdr:sp>
    <xdr:clientData/>
  </xdr:twoCellAnchor>
  <xdr:twoCellAnchor>
    <xdr:from>
      <xdr:col>7</xdr:col>
      <xdr:colOff>603250</xdr:colOff>
      <xdr:row>24</xdr:row>
      <xdr:rowOff>69850</xdr:rowOff>
    </xdr:from>
    <xdr:to>
      <xdr:col>7</xdr:col>
      <xdr:colOff>1936750</xdr:colOff>
      <xdr:row>32</xdr:row>
      <xdr:rowOff>88900</xdr:rowOff>
    </xdr:to>
    <xdr:sp macro="" textlink="">
      <xdr:nvSpPr>
        <xdr:cNvPr id="10" name="TextBox 9">
          <a:extLst>
            <a:ext uri="{FF2B5EF4-FFF2-40B4-BE49-F238E27FC236}">
              <a16:creationId xmlns:a16="http://schemas.microsoft.com/office/drawing/2014/main" id="{CD61FB10-2385-452F-A83F-8E8C41F96D0C}"/>
            </a:ext>
          </a:extLst>
        </xdr:cNvPr>
        <xdr:cNvSpPr txBox="1"/>
      </xdr:nvSpPr>
      <xdr:spPr>
        <a:xfrm>
          <a:off x="7448550" y="4660900"/>
          <a:ext cx="1333500" cy="14922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baseline="0"/>
            <a:t>LEDGER ACCOUNTS - Delete rows that are not needed. Add rows as needed for additional ledger accounts. Use the drop-down menu to select valid ledger accounts.</a:t>
          </a:r>
        </a:p>
        <a:p>
          <a:endParaRPr lang="en-US" sz="900" i="1" baseline="0"/>
        </a:p>
        <a:p>
          <a:endParaRPr lang="en-US" sz="900" i="1" baseline="0"/>
        </a:p>
        <a:p>
          <a:endParaRPr lang="en-US" sz="900" i="1"/>
        </a:p>
      </xdr:txBody>
    </xdr:sp>
    <xdr:clientData/>
  </xdr:twoCellAnchor>
  <xdr:twoCellAnchor>
    <xdr:from>
      <xdr:col>7</xdr:col>
      <xdr:colOff>165100</xdr:colOff>
      <xdr:row>8</xdr:row>
      <xdr:rowOff>0</xdr:rowOff>
    </xdr:from>
    <xdr:to>
      <xdr:col>7</xdr:col>
      <xdr:colOff>514350</xdr:colOff>
      <xdr:row>11</xdr:row>
      <xdr:rowOff>63500</xdr:rowOff>
    </xdr:to>
    <xdr:sp macro="" textlink="">
      <xdr:nvSpPr>
        <xdr:cNvPr id="19" name="Right Brace 18">
          <a:extLst>
            <a:ext uri="{FF2B5EF4-FFF2-40B4-BE49-F238E27FC236}">
              <a16:creationId xmlns:a16="http://schemas.microsoft.com/office/drawing/2014/main" id="{335F3251-B58B-441D-940E-0199E460D654}"/>
            </a:ext>
          </a:extLst>
        </xdr:cNvPr>
        <xdr:cNvSpPr/>
      </xdr:nvSpPr>
      <xdr:spPr>
        <a:xfrm>
          <a:off x="7010400" y="1644650"/>
          <a:ext cx="349250" cy="615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7</xdr:col>
      <xdr:colOff>177800</xdr:colOff>
      <xdr:row>13</xdr:row>
      <xdr:rowOff>0</xdr:rowOff>
    </xdr:from>
    <xdr:to>
      <xdr:col>7</xdr:col>
      <xdr:colOff>552450</xdr:colOff>
      <xdr:row>42</xdr:row>
      <xdr:rowOff>127000</xdr:rowOff>
    </xdr:to>
    <xdr:sp macro="" textlink="">
      <xdr:nvSpPr>
        <xdr:cNvPr id="26" name="Right Brace 25">
          <a:extLst>
            <a:ext uri="{FF2B5EF4-FFF2-40B4-BE49-F238E27FC236}">
              <a16:creationId xmlns:a16="http://schemas.microsoft.com/office/drawing/2014/main" id="{7EF7BD86-DBC8-43AF-B1D4-121BE481FA19}"/>
            </a:ext>
          </a:extLst>
        </xdr:cNvPr>
        <xdr:cNvSpPr/>
      </xdr:nvSpPr>
      <xdr:spPr>
        <a:xfrm>
          <a:off x="7023100" y="2565400"/>
          <a:ext cx="374650" cy="5607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twoCellAnchor editAs="oneCell">
    <xdr:from>
      <xdr:col>1</xdr:col>
      <xdr:colOff>82551</xdr:colOff>
      <xdr:row>0</xdr:row>
      <xdr:rowOff>44449</xdr:rowOff>
    </xdr:from>
    <xdr:to>
      <xdr:col>2</xdr:col>
      <xdr:colOff>1137783</xdr:colOff>
      <xdr:row>1</xdr:row>
      <xdr:rowOff>28574</xdr:rowOff>
    </xdr:to>
    <xdr:pic>
      <xdr:nvPicPr>
        <xdr:cNvPr id="3" name="Picture 2">
          <a:extLst>
            <a:ext uri="{FF2B5EF4-FFF2-40B4-BE49-F238E27FC236}">
              <a16:creationId xmlns:a16="http://schemas.microsoft.com/office/drawing/2014/main" id="{06908247-CABA-4304-8B54-3F4F19AB060C}"/>
            </a:ext>
          </a:extLst>
        </xdr:cNvPr>
        <xdr:cNvPicPr>
          <a:picLocks noChangeAspect="1"/>
        </xdr:cNvPicPr>
      </xdr:nvPicPr>
      <xdr:blipFill>
        <a:blip xmlns:r="http://schemas.openxmlformats.org/officeDocument/2006/relationships" r:embed="rId1"/>
        <a:stretch>
          <a:fillRect/>
        </a:stretch>
      </xdr:blipFill>
      <xdr:spPr>
        <a:xfrm>
          <a:off x="234951" y="44449"/>
          <a:ext cx="1274307" cy="250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10</xdr:row>
      <xdr:rowOff>0</xdr:rowOff>
    </xdr:from>
    <xdr:to>
      <xdr:col>8</xdr:col>
      <xdr:colOff>292100</xdr:colOff>
      <xdr:row>13</xdr:row>
      <xdr:rowOff>144780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169400" y="1689100"/>
          <a:ext cx="908050" cy="6781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a:t>Check/revise</a:t>
          </a:r>
          <a:r>
            <a:rPr lang="en-US" sz="900" i="1" baseline="0"/>
            <a:t> formulas if rows were added.</a:t>
          </a:r>
          <a:endParaRPr lang="en-US" sz="900" i="1"/>
        </a:p>
      </xdr:txBody>
    </xdr:sp>
    <xdr:clientData/>
  </xdr:twoCellAnchor>
  <xdr:twoCellAnchor>
    <xdr:from>
      <xdr:col>6</xdr:col>
      <xdr:colOff>38100</xdr:colOff>
      <xdr:row>11</xdr:row>
      <xdr:rowOff>154940</xdr:rowOff>
    </xdr:from>
    <xdr:to>
      <xdr:col>7</xdr:col>
      <xdr:colOff>0</xdr:colOff>
      <xdr:row>12</xdr:row>
      <xdr:rowOff>99060</xdr:rowOff>
    </xdr:to>
    <xdr:cxnSp macro="">
      <xdr:nvCxnSpPr>
        <xdr:cNvPr id="4" name="Straight Arrow Connector 3">
          <a:extLst>
            <a:ext uri="{FF2B5EF4-FFF2-40B4-BE49-F238E27FC236}">
              <a16:creationId xmlns:a16="http://schemas.microsoft.com/office/drawing/2014/main" id="{00000000-0008-0000-0400-000004000000}"/>
            </a:ext>
          </a:extLst>
        </xdr:cNvPr>
        <xdr:cNvCxnSpPr>
          <a:stCxn id="2" idx="1"/>
        </xdr:cNvCxnSpPr>
      </xdr:nvCxnSpPr>
      <xdr:spPr>
        <a:xfrm flipH="1">
          <a:off x="8420100" y="2028190"/>
          <a:ext cx="749300" cy="1282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10795</xdr:colOff>
      <xdr:row>4</xdr:row>
      <xdr:rowOff>10795</xdr:rowOff>
    </xdr:to>
    <xdr:pic>
      <xdr:nvPicPr>
        <xdr:cNvPr id="2" name="Picture 1" descr="https://impl.workdaycdn.com/wday/uiclient/static/gwt-desktop/2019.44.012/update/WorkdayApp/8CB9E57BEDDE62E4F67DEB6E19F5308C.cache.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3505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10795</xdr:colOff>
      <xdr:row>5</xdr:row>
      <xdr:rowOff>10795</xdr:rowOff>
    </xdr:to>
    <xdr:pic>
      <xdr:nvPicPr>
        <xdr:cNvPr id="3" name="Picture 2" descr="https://impl.workdaycdn.com/wday/uiclient/static/gwt-desktop/2019.44.012/update/WorkdayApp/8CB9E57BEDDE62E4F67DEB6E19F5308C.cache.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0340" y="4953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xdr:row>
      <xdr:rowOff>0</xdr:rowOff>
    </xdr:from>
    <xdr:to>
      <xdr:col>2</xdr:col>
      <xdr:colOff>10795</xdr:colOff>
      <xdr:row>6</xdr:row>
      <xdr:rowOff>10795</xdr:rowOff>
    </xdr:to>
    <xdr:pic>
      <xdr:nvPicPr>
        <xdr:cNvPr id="4" name="Picture 3" descr="https://impl.workdaycdn.com/wday/uiclient/static/gwt-desktop/2019.44.012/update/WorkdayApp/8CB9E57BEDDE62E4F67DEB6E19F5308C.cache.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0340" y="64008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10795</xdr:colOff>
      <xdr:row>9</xdr:row>
      <xdr:rowOff>10795</xdr:rowOff>
    </xdr:to>
    <xdr:pic>
      <xdr:nvPicPr>
        <xdr:cNvPr id="5" name="Picture 4" descr="https://impl.workdaycdn.com/wday/uiclient/static/gwt-desktop/2019.44.012/update/WorkdayApp/8CB9E57BEDDE62E4F67DEB6E19F5308C.cache.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0340" y="1074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10795</xdr:colOff>
      <xdr:row>5</xdr:row>
      <xdr:rowOff>10795</xdr:rowOff>
    </xdr:to>
    <xdr:pic>
      <xdr:nvPicPr>
        <xdr:cNvPr id="6" name="Picture 5" descr="https://impl.workdaycdn.com/wday/uiclient/static/gwt-desktop/2019.44.012/update/WorkdayApp/8CB9E57BEDDE62E4F67DEB6E19F5308C.cache.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4953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xdr:row>
      <xdr:rowOff>0</xdr:rowOff>
    </xdr:from>
    <xdr:to>
      <xdr:col>2</xdr:col>
      <xdr:colOff>10795</xdr:colOff>
      <xdr:row>8</xdr:row>
      <xdr:rowOff>10795</xdr:rowOff>
    </xdr:to>
    <xdr:pic>
      <xdr:nvPicPr>
        <xdr:cNvPr id="7" name="Picture 6" descr="https://impl.workdaycdn.com/wday/uiclient/static/gwt-desktop/2019.44.012/update/WorkdayApp/8CB9E57BEDDE62E4F67DEB6E19F5308C.cache.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9296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10795</xdr:colOff>
      <xdr:row>4</xdr:row>
      <xdr:rowOff>10795</xdr:rowOff>
    </xdr:to>
    <xdr:pic>
      <xdr:nvPicPr>
        <xdr:cNvPr id="8" name="Picture 7" descr="https://impl.workdaycdn.com/wday/uiclient/static/gwt-desktop/2019.44.012/update/WorkdayApp/8CB9E57BEDDE62E4F67DEB6E19F5308C.cache.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9940" y="3505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9" name="Picture 8" descr="https://impl.workdaycdn.com/wday/uiclient/static/gwt-desktop/2019.44.012/update/WorkdayApp/8CB9E57BEDDE62E4F67DEB6E19F5308C.cache.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994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10795</xdr:colOff>
      <xdr:row>10</xdr:row>
      <xdr:rowOff>10795</xdr:rowOff>
    </xdr:to>
    <xdr:pic>
      <xdr:nvPicPr>
        <xdr:cNvPr id="10" name="Picture 9" descr="https://impl.workdaycdn.com/wday/uiclient/static/gwt-desktop/2019.44.012/update/WorkdayApp/8CB9E57BEDDE62E4F67DEB6E19F5308C.cache.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9940" y="1219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10795</xdr:colOff>
      <xdr:row>5</xdr:row>
      <xdr:rowOff>10795</xdr:rowOff>
    </xdr:to>
    <xdr:pic>
      <xdr:nvPicPr>
        <xdr:cNvPr id="11" name="Picture 10" descr="https://impl.workdaycdn.com/wday/uiclient/static/gwt-desktop/2019.44.012/update/WorkdayApp/8CB9E57BEDDE62E4F67DEB6E19F5308C.cache.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4953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12" name="Picture 11" descr="https://impl.workdaycdn.com/wday/uiclient/static/gwt-desktop/2019.44.012/update/WorkdayApp/8CB9E57BEDDE62E4F67DEB6E19F5308C.cache.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13" name="Picture 12" descr="https://impl.workdaycdn.com/wday/uiclient/static/gwt-desktop/2019.44.012/update/WorkdayApp/8CB9E57BEDDE62E4F67DEB6E19F5308C.cache.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14" name="Picture 13" descr="https://impl.workdaycdn.com/wday/uiclient/static/gwt-desktop/2019.44.012/update/WorkdayApp/8CB9E57BEDDE62E4F67DEB6E19F5308C.cache.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15" name="Picture 14" descr="https://impl.workdaycdn.com/wday/uiclient/static/gwt-desktop/2019.44.012/update/WorkdayApp/8CB9E57BEDDE62E4F67DEB6E19F5308C.cache.png">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10795</xdr:colOff>
      <xdr:row>9</xdr:row>
      <xdr:rowOff>10795</xdr:rowOff>
    </xdr:to>
    <xdr:pic>
      <xdr:nvPicPr>
        <xdr:cNvPr id="16" name="Picture 15" descr="https://impl.workdaycdn.com/wday/uiclient/static/gwt-desktop/2019.44.012/update/WorkdayApp/8CB9E57BEDDE62E4F67DEB6E19F5308C.cache.png">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1074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10795</xdr:colOff>
      <xdr:row>10</xdr:row>
      <xdr:rowOff>10795</xdr:rowOff>
    </xdr:to>
    <xdr:pic>
      <xdr:nvPicPr>
        <xdr:cNvPr id="17" name="Picture 16" descr="https://impl.workdaycdn.com/wday/uiclient/static/gwt-desktop/2019.44.012/update/WorkdayApp/8CB9E57BEDDE62E4F67DEB6E19F5308C.cache.png">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49940" y="12192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10795</xdr:colOff>
      <xdr:row>5</xdr:row>
      <xdr:rowOff>10795</xdr:rowOff>
    </xdr:to>
    <xdr:pic>
      <xdr:nvPicPr>
        <xdr:cNvPr id="18" name="Picture 17" descr="https://impl.workdaycdn.com/wday/uiclient/static/gwt-desktop/2019.44.012/update/WorkdayApp/8CB9E57BEDDE62E4F67DEB6E19F5308C.cache.png">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49530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19" name="Picture 18" descr="https://impl.workdaycdn.com/wday/uiclient/static/gwt-desktop/2019.44.012/update/WorkdayApp/8CB9E57BEDDE62E4F67DEB6E19F5308C.cache.png">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20" name="Picture 19" descr="https://impl.workdaycdn.com/wday/uiclient/static/gwt-desktop/2019.44.012/update/WorkdayApp/8CB9E57BEDDE62E4F67DEB6E19F5308C.cache.png">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21" name="Picture 20" descr="https://impl.workdaycdn.com/wday/uiclient/static/gwt-desktop/2019.44.012/update/WorkdayApp/8CB9E57BEDDE62E4F67DEB6E19F5308C.cache.png">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10795</xdr:colOff>
      <xdr:row>7</xdr:row>
      <xdr:rowOff>10795</xdr:rowOff>
    </xdr:to>
    <xdr:pic>
      <xdr:nvPicPr>
        <xdr:cNvPr id="22" name="Picture 21" descr="https://impl.workdaycdn.com/wday/uiclient/static/gwt-desktop/2019.44.012/update/WorkdayApp/8CB9E57BEDDE62E4F67DEB6E19F5308C.cache.png">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78486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10795</xdr:colOff>
      <xdr:row>9</xdr:row>
      <xdr:rowOff>10795</xdr:rowOff>
    </xdr:to>
    <xdr:pic>
      <xdr:nvPicPr>
        <xdr:cNvPr id="23" name="Picture 22" descr="https://impl.workdaycdn.com/wday/uiclient/static/gwt-desktop/2019.44.012/update/WorkdayApp/8CB9E57BEDDE62E4F67DEB6E19F5308C.cache.png">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2120" y="1074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opLeftCell="A10" workbookViewId="0">
      <selection activeCell="B9" sqref="B9"/>
    </sheetView>
  </sheetViews>
  <sheetFormatPr defaultRowHeight="14.5" x14ac:dyDescent="0.35"/>
  <cols>
    <col min="1" max="1" width="6.81640625" customWidth="1"/>
    <col min="2" max="2" width="124" customWidth="1"/>
  </cols>
  <sheetData>
    <row r="1" spans="1:8" ht="15.5" x14ac:dyDescent="0.35">
      <c r="A1" s="137" t="s">
        <v>271</v>
      </c>
      <c r="B1" s="137"/>
      <c r="C1" s="137"/>
      <c r="D1" s="139"/>
    </row>
    <row r="4" spans="1:8" x14ac:dyDescent="0.35">
      <c r="A4" s="259" t="s">
        <v>280</v>
      </c>
      <c r="B4" s="259"/>
      <c r="C4" s="138"/>
      <c r="D4" s="138"/>
      <c r="E4" s="138"/>
      <c r="F4" s="138"/>
      <c r="G4" s="138"/>
      <c r="H4" s="139"/>
    </row>
    <row r="6" spans="1:8" ht="20" customHeight="1" x14ac:dyDescent="0.35">
      <c r="A6" s="140">
        <v>1</v>
      </c>
      <c r="B6" t="s">
        <v>273</v>
      </c>
    </row>
    <row r="7" spans="1:8" ht="20" customHeight="1" x14ac:dyDescent="0.35">
      <c r="A7" s="140">
        <v>2</v>
      </c>
      <c r="B7" t="s">
        <v>282</v>
      </c>
    </row>
    <row r="8" spans="1:8" ht="20" customHeight="1" x14ac:dyDescent="0.35">
      <c r="A8" s="140">
        <v>3</v>
      </c>
      <c r="B8" t="s">
        <v>272</v>
      </c>
    </row>
    <row r="9" spans="1:8" ht="20" customHeight="1" x14ac:dyDescent="0.35">
      <c r="A9" s="140">
        <v>4</v>
      </c>
      <c r="B9" t="s">
        <v>283</v>
      </c>
    </row>
    <row r="10" spans="1:8" ht="20" customHeight="1" x14ac:dyDescent="0.35">
      <c r="A10" s="140">
        <v>5</v>
      </c>
      <c r="B10" t="s">
        <v>274</v>
      </c>
    </row>
    <row r="11" spans="1:8" ht="20" customHeight="1" x14ac:dyDescent="0.35">
      <c r="A11" s="140">
        <v>6</v>
      </c>
      <c r="B11" t="s">
        <v>281</v>
      </c>
    </row>
    <row r="12" spans="1:8" ht="20" customHeight="1" x14ac:dyDescent="0.35">
      <c r="A12" s="140"/>
    </row>
    <row r="13" spans="1:8" ht="20" customHeight="1" x14ac:dyDescent="0.35">
      <c r="A13" s="140"/>
    </row>
    <row r="14" spans="1:8" ht="20" customHeight="1" x14ac:dyDescent="0.35">
      <c r="A14" s="140"/>
    </row>
    <row r="15" spans="1:8" x14ac:dyDescent="0.35">
      <c r="A15" s="140"/>
    </row>
    <row r="16" spans="1:8" x14ac:dyDescent="0.35">
      <c r="A16" s="140"/>
    </row>
    <row r="17" spans="1:1" x14ac:dyDescent="0.35">
      <c r="A17" s="140"/>
    </row>
    <row r="18" spans="1:1" x14ac:dyDescent="0.35">
      <c r="A18" s="140"/>
    </row>
    <row r="19" spans="1:1" x14ac:dyDescent="0.35">
      <c r="A19" s="140"/>
    </row>
    <row r="20" spans="1:1" x14ac:dyDescent="0.35">
      <c r="A20" s="140"/>
    </row>
    <row r="21" spans="1:1" x14ac:dyDescent="0.35">
      <c r="A21" s="140"/>
    </row>
    <row r="22" spans="1:1" x14ac:dyDescent="0.35">
      <c r="A22" s="140"/>
    </row>
    <row r="23" spans="1:1" x14ac:dyDescent="0.35">
      <c r="A23" s="140"/>
    </row>
    <row r="24" spans="1:1" x14ac:dyDescent="0.35">
      <c r="A24" s="140"/>
    </row>
    <row r="25" spans="1:1" x14ac:dyDescent="0.35">
      <c r="A25" s="140"/>
    </row>
    <row r="26" spans="1:1" x14ac:dyDescent="0.35">
      <c r="A26" s="140"/>
    </row>
  </sheetData>
  <mergeCells count="1">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68"/>
  <sheetViews>
    <sheetView tabSelected="1" zoomScaleNormal="100" workbookViewId="0">
      <selection activeCell="D1" sqref="D1"/>
    </sheetView>
  </sheetViews>
  <sheetFormatPr defaultColWidth="9.08984375" defaultRowHeight="13" x14ac:dyDescent="0.3"/>
  <cols>
    <col min="1" max="1" width="2.1796875" style="4" customWidth="1"/>
    <col min="2" max="2" width="3.08984375" style="39" customWidth="1"/>
    <col min="3" max="3" width="31.81640625" style="39" customWidth="1"/>
    <col min="4" max="4" width="10" style="4" customWidth="1"/>
    <col min="5" max="7" width="16.81640625" style="9" customWidth="1"/>
    <col min="8" max="8" width="30.08984375" style="4" customWidth="1"/>
    <col min="9" max="9" width="45.08984375" style="4" customWidth="1"/>
    <col min="10" max="16384" width="9.08984375" style="4"/>
  </cols>
  <sheetData>
    <row r="1" spans="2:9" ht="21" x14ac:dyDescent="0.5">
      <c r="B1" s="2"/>
      <c r="C1" s="3"/>
      <c r="D1" s="258"/>
      <c r="E1" s="285" t="s">
        <v>243</v>
      </c>
      <c r="F1" s="285"/>
      <c r="G1" s="286"/>
      <c r="H1" s="214"/>
    </row>
    <row r="2" spans="2:9" x14ac:dyDescent="0.3">
      <c r="B2" s="5"/>
      <c r="C2" s="6"/>
      <c r="D2" s="7"/>
      <c r="E2" s="8"/>
      <c r="F2" s="8" t="s">
        <v>9</v>
      </c>
      <c r="G2" s="179"/>
    </row>
    <row r="3" spans="2:9" ht="16" customHeight="1" x14ac:dyDescent="0.3">
      <c r="B3" s="292" t="s">
        <v>330</v>
      </c>
      <c r="C3" s="293"/>
      <c r="D3" s="293"/>
      <c r="E3" s="293"/>
      <c r="F3" s="293"/>
      <c r="G3" s="294"/>
    </row>
    <row r="4" spans="2:9" ht="15.5" x14ac:dyDescent="0.3">
      <c r="B4" s="288" t="s">
        <v>8</v>
      </c>
      <c r="C4" s="289"/>
      <c r="D4" s="289"/>
      <c r="E4" s="289"/>
      <c r="F4" s="289"/>
      <c r="G4" s="290"/>
    </row>
    <row r="5" spans="2:9" ht="18" customHeight="1" x14ac:dyDescent="0.3">
      <c r="B5" s="295" t="s">
        <v>193</v>
      </c>
      <c r="C5" s="296"/>
      <c r="D5" s="297"/>
      <c r="E5" s="143" t="s">
        <v>224</v>
      </c>
      <c r="F5" s="291"/>
      <c r="G5" s="291"/>
    </row>
    <row r="6" spans="2:9" ht="18" customHeight="1" x14ac:dyDescent="0.3">
      <c r="B6" s="298"/>
      <c r="C6" s="299"/>
      <c r="D6" s="300"/>
      <c r="E6" s="144" t="s">
        <v>4</v>
      </c>
      <c r="F6" s="287"/>
      <c r="G6" s="287"/>
    </row>
    <row r="7" spans="2:9" ht="18" customHeight="1" x14ac:dyDescent="0.3">
      <c r="B7" s="301"/>
      <c r="C7" s="302"/>
      <c r="D7" s="303"/>
      <c r="E7" s="145" t="s">
        <v>226</v>
      </c>
      <c r="F7" s="273"/>
      <c r="G7" s="273"/>
    </row>
    <row r="8" spans="2:9" ht="15.5" x14ac:dyDescent="0.35">
      <c r="B8" s="278" t="s">
        <v>225</v>
      </c>
      <c r="C8" s="279"/>
      <c r="D8" s="280"/>
      <c r="E8" s="180" t="s">
        <v>265</v>
      </c>
      <c r="F8" s="180" t="s">
        <v>266</v>
      </c>
      <c r="G8" s="180" t="s">
        <v>267</v>
      </c>
    </row>
    <row r="9" spans="2:9" ht="14.5" x14ac:dyDescent="0.35">
      <c r="B9" s="281" t="s">
        <v>317</v>
      </c>
      <c r="C9" s="282"/>
      <c r="D9" s="282"/>
      <c r="E9" s="190">
        <f>'2_revenue calculation'!C12</f>
        <v>28</v>
      </c>
      <c r="F9" s="190">
        <f>'2_revenue calculation'!I12</f>
        <v>55.8</v>
      </c>
      <c r="G9" s="191">
        <f>'2_revenue calculation'!O12</f>
        <v>89.81</v>
      </c>
    </row>
    <row r="10" spans="2:9" ht="14.5" x14ac:dyDescent="0.35">
      <c r="B10" s="283" t="s">
        <v>318</v>
      </c>
      <c r="C10" s="284"/>
      <c r="D10" s="284"/>
      <c r="E10" s="190"/>
      <c r="F10" s="190"/>
      <c r="G10" s="191"/>
    </row>
    <row r="11" spans="2:9" ht="14.5" x14ac:dyDescent="0.35">
      <c r="B11" s="283" t="s">
        <v>319</v>
      </c>
      <c r="C11" s="284"/>
      <c r="D11" s="284"/>
      <c r="E11" s="185">
        <f>'2_revenue calculation'!D38</f>
        <v>12</v>
      </c>
      <c r="F11" s="185">
        <f>'2_revenue calculation'!J38</f>
        <v>22</v>
      </c>
      <c r="G11" s="186">
        <f>'2_revenue calculation'!P38</f>
        <v>25</v>
      </c>
    </row>
    <row r="12" spans="2:9" ht="14.5" x14ac:dyDescent="0.35">
      <c r="B12" s="146"/>
      <c r="C12" s="147"/>
      <c r="D12" s="147"/>
      <c r="E12" s="10"/>
      <c r="F12" s="10"/>
      <c r="G12" s="11"/>
    </row>
    <row r="13" spans="2:9" ht="14.5" x14ac:dyDescent="0.35">
      <c r="B13" s="274" t="s">
        <v>18</v>
      </c>
      <c r="C13" s="275"/>
      <c r="D13" s="275"/>
      <c r="E13" s="275"/>
      <c r="F13" s="275"/>
      <c r="G13" s="276"/>
      <c r="H13" s="161"/>
    </row>
    <row r="14" spans="2:9" ht="14.4" customHeight="1" x14ac:dyDescent="0.35">
      <c r="B14" s="160"/>
      <c r="C14" s="157" t="s">
        <v>17</v>
      </c>
      <c r="D14" s="277" t="s">
        <v>322</v>
      </c>
      <c r="E14" s="149">
        <f>'2_revenue calculation'!F12</f>
        <v>378000</v>
      </c>
      <c r="F14" s="149">
        <f>'2_revenue calculation'!L12</f>
        <v>1344594.6</v>
      </c>
      <c r="G14" s="150">
        <f>'2_revenue calculation'!R12</f>
        <v>2341055.0960999997</v>
      </c>
      <c r="I14" s="157"/>
    </row>
    <row r="15" spans="2:9" ht="14.5" x14ac:dyDescent="0.35">
      <c r="B15" s="160"/>
      <c r="C15" s="157" t="s">
        <v>19</v>
      </c>
      <c r="D15" s="277"/>
      <c r="E15" s="149"/>
      <c r="F15" s="149"/>
      <c r="G15" s="150"/>
      <c r="I15" s="157"/>
    </row>
    <row r="16" spans="2:9" ht="14.5" x14ac:dyDescent="0.35">
      <c r="B16" s="160"/>
      <c r="C16" s="157" t="s">
        <v>21</v>
      </c>
      <c r="D16" s="277"/>
      <c r="E16" s="149">
        <f>'2_revenue calculation'!F30</f>
        <v>20000</v>
      </c>
      <c r="F16" s="149">
        <f>'2_revenue calculation'!L30</f>
        <v>41200</v>
      </c>
      <c r="G16" s="150">
        <f>'2_revenue calculation'!R30</f>
        <v>58800</v>
      </c>
      <c r="I16" s="157"/>
    </row>
    <row r="17" spans="2:9" ht="14.5" x14ac:dyDescent="0.35">
      <c r="B17" s="160"/>
      <c r="C17" s="157" t="s">
        <v>34</v>
      </c>
      <c r="D17" s="277"/>
      <c r="E17" s="149"/>
      <c r="F17" s="149"/>
      <c r="G17" s="150"/>
      <c r="I17" s="157"/>
    </row>
    <row r="18" spans="2:9" ht="14.5" x14ac:dyDescent="0.35">
      <c r="B18" s="12"/>
      <c r="C18" s="157" t="s">
        <v>43</v>
      </c>
      <c r="D18" s="277"/>
      <c r="E18" s="149"/>
      <c r="F18" s="149"/>
      <c r="G18" s="150"/>
      <c r="I18" s="157"/>
    </row>
    <row r="19" spans="2:9" ht="15.5" x14ac:dyDescent="0.45">
      <c r="B19" s="12"/>
      <c r="C19" s="157" t="s">
        <v>57</v>
      </c>
      <c r="D19" s="277"/>
      <c r="E19" s="151"/>
      <c r="F19" s="151"/>
      <c r="G19" s="152"/>
      <c r="I19" s="157"/>
    </row>
    <row r="20" spans="2:9" s="14" customFormat="1" ht="14.5" x14ac:dyDescent="0.35">
      <c r="B20" s="177"/>
      <c r="C20" s="13" t="s">
        <v>238</v>
      </c>
      <c r="D20" s="188" t="s">
        <v>305</v>
      </c>
      <c r="E20" s="162">
        <f>SUM(E14:E19)</f>
        <v>398000</v>
      </c>
      <c r="F20" s="162">
        <f>SUM(F14:F19)</f>
        <v>1385794.6</v>
      </c>
      <c r="G20" s="163">
        <f>SUM(G14:G19)</f>
        <v>2399855.0960999997</v>
      </c>
    </row>
    <row r="21" spans="2:9" s="14" customFormat="1" ht="14.5" x14ac:dyDescent="0.35">
      <c r="B21" s="148"/>
      <c r="C21" s="106"/>
      <c r="D21" s="28"/>
      <c r="E21" s="15"/>
      <c r="F21" s="15"/>
      <c r="G21" s="16"/>
    </row>
    <row r="22" spans="2:9" ht="14.5" x14ac:dyDescent="0.35">
      <c r="B22" s="274" t="s">
        <v>60</v>
      </c>
      <c r="C22" s="275"/>
      <c r="D22" s="275"/>
      <c r="E22" s="275"/>
      <c r="F22" s="275"/>
      <c r="G22" s="276"/>
    </row>
    <row r="23" spans="2:9" ht="14.5" x14ac:dyDescent="0.35">
      <c r="B23" s="105"/>
      <c r="C23" s="275" t="s">
        <v>198</v>
      </c>
      <c r="D23" s="275"/>
      <c r="E23" s="275"/>
      <c r="F23" s="275"/>
      <c r="G23" s="276"/>
    </row>
    <row r="24" spans="2:9" ht="14.4" customHeight="1" x14ac:dyDescent="0.35">
      <c r="B24" s="160"/>
      <c r="C24" s="158" t="s">
        <v>59</v>
      </c>
      <c r="D24" s="277" t="s">
        <v>309</v>
      </c>
      <c r="E24" s="149">
        <f>'3_personnel details'!F6</f>
        <v>93911.25</v>
      </c>
      <c r="F24" s="149">
        <f>'3_personnel details'!J6</f>
        <v>96728.587500000009</v>
      </c>
      <c r="G24" s="150">
        <f>'3_personnel details'!N6</f>
        <v>99630.445125000013</v>
      </c>
      <c r="I24" s="158"/>
    </row>
    <row r="25" spans="2:9" ht="14" customHeight="1" x14ac:dyDescent="0.35">
      <c r="B25" s="160"/>
      <c r="C25" s="158" t="s">
        <v>62</v>
      </c>
      <c r="D25" s="277"/>
      <c r="E25" s="149"/>
      <c r="F25" s="149"/>
      <c r="G25" s="150"/>
      <c r="I25" s="157"/>
    </row>
    <row r="26" spans="2:9" ht="14.5" x14ac:dyDescent="0.35">
      <c r="B26" s="160"/>
      <c r="C26" s="158" t="s">
        <v>67</v>
      </c>
      <c r="D26" s="277"/>
      <c r="E26" s="149">
        <f>'3_personnel details'!F7</f>
        <v>24600</v>
      </c>
      <c r="F26" s="149">
        <f>'3_personnel details'!J7</f>
        <v>38376</v>
      </c>
      <c r="G26" s="150">
        <f>'3_personnel details'!N7</f>
        <v>39911.040000000001</v>
      </c>
      <c r="I26" s="157"/>
    </row>
    <row r="27" spans="2:9" ht="14.5" x14ac:dyDescent="0.35">
      <c r="B27" s="160"/>
      <c r="C27" s="158" t="s">
        <v>73</v>
      </c>
      <c r="D27" s="277"/>
      <c r="E27" s="149">
        <f>'3_personnel details'!F9</f>
        <v>95000</v>
      </c>
      <c r="F27" s="149">
        <f>'3_personnel details'!J9</f>
        <v>97850</v>
      </c>
      <c r="G27" s="150">
        <f>'3_personnel details'!N9</f>
        <v>100785.5</v>
      </c>
      <c r="I27" s="157"/>
    </row>
    <row r="28" spans="2:9" ht="14.5" x14ac:dyDescent="0.35">
      <c r="B28" s="160"/>
      <c r="C28" s="158" t="s">
        <v>74</v>
      </c>
      <c r="D28" s="277"/>
      <c r="E28" s="149">
        <f>'3_personnel details'!F10</f>
        <v>0</v>
      </c>
      <c r="F28" s="149">
        <f>'3_personnel details'!J10</f>
        <v>72000</v>
      </c>
      <c r="G28" s="150">
        <f>'3_personnel details'!N10</f>
        <v>72000</v>
      </c>
      <c r="I28" s="157"/>
    </row>
    <row r="29" spans="2:9" ht="14.5" x14ac:dyDescent="0.35">
      <c r="B29" s="160"/>
      <c r="C29" s="158" t="s">
        <v>76</v>
      </c>
      <c r="D29" s="277"/>
      <c r="E29" s="149"/>
      <c r="F29" s="149"/>
      <c r="G29" s="150"/>
      <c r="I29" s="157"/>
    </row>
    <row r="30" spans="2:9" ht="14.5" x14ac:dyDescent="0.35">
      <c r="B30" s="160"/>
      <c r="C30" s="158" t="s">
        <v>91</v>
      </c>
      <c r="D30" s="277"/>
      <c r="E30" s="149"/>
      <c r="F30" s="149"/>
      <c r="G30" s="150"/>
      <c r="I30" s="157"/>
    </row>
    <row r="31" spans="2:9" ht="15.5" x14ac:dyDescent="0.45">
      <c r="B31" s="160"/>
      <c r="C31" s="157" t="s">
        <v>95</v>
      </c>
      <c r="D31" s="277"/>
      <c r="E31" s="151">
        <f>'3_personnel details'!H14</f>
        <v>56724.861250000002</v>
      </c>
      <c r="F31" s="151">
        <f>'3_personnel details'!L14</f>
        <v>80588.231087500011</v>
      </c>
      <c r="G31" s="151">
        <f>'3_personnel details'!P14</f>
        <v>82455.714500125003</v>
      </c>
      <c r="I31" s="157"/>
    </row>
    <row r="32" spans="2:9" ht="14.5" x14ac:dyDescent="0.35">
      <c r="B32" s="17"/>
      <c r="C32" s="106" t="s">
        <v>240</v>
      </c>
      <c r="D32" s="194" t="s">
        <v>305</v>
      </c>
      <c r="E32" s="101">
        <f>SUM(E24:E31)</f>
        <v>270236.11125000002</v>
      </c>
      <c r="F32" s="101">
        <f t="shared" ref="F32:G32" si="0">SUM(F24:F31)</f>
        <v>385542.81858750002</v>
      </c>
      <c r="G32" s="187">
        <f t="shared" si="0"/>
        <v>394782.69962512504</v>
      </c>
    </row>
    <row r="33" spans="2:9" ht="14.5" x14ac:dyDescent="0.35">
      <c r="B33" s="17"/>
      <c r="C33" s="178"/>
      <c r="D33" s="18"/>
      <c r="E33" s="19"/>
      <c r="F33" s="19"/>
      <c r="G33" s="20"/>
    </row>
    <row r="34" spans="2:9" ht="14.5" x14ac:dyDescent="0.35">
      <c r="B34" s="17"/>
      <c r="C34" s="275" t="s">
        <v>242</v>
      </c>
      <c r="D34" s="275"/>
      <c r="E34" s="275"/>
      <c r="F34" s="275"/>
      <c r="G34" s="276"/>
    </row>
    <row r="35" spans="2:9" ht="14.4" customHeight="1" x14ac:dyDescent="0.35">
      <c r="B35" s="32"/>
      <c r="C35" s="157" t="s">
        <v>96</v>
      </c>
      <c r="D35" s="277" t="s">
        <v>277</v>
      </c>
      <c r="E35" s="153"/>
      <c r="F35" s="153"/>
      <c r="G35" s="154"/>
      <c r="I35" s="157"/>
    </row>
    <row r="36" spans="2:9" ht="14.5" x14ac:dyDescent="0.35">
      <c r="B36" s="32"/>
      <c r="C36" s="157" t="s">
        <v>106</v>
      </c>
      <c r="D36" s="277"/>
      <c r="E36" s="153"/>
      <c r="F36" s="153"/>
      <c r="G36" s="154"/>
      <c r="I36" s="157"/>
    </row>
    <row r="37" spans="2:9" ht="14.5" x14ac:dyDescent="0.35">
      <c r="B37" s="32"/>
      <c r="C37" s="157" t="s">
        <v>111</v>
      </c>
      <c r="D37" s="277"/>
      <c r="E37" s="153"/>
      <c r="F37" s="153"/>
      <c r="G37" s="154"/>
      <c r="I37" s="157"/>
    </row>
    <row r="38" spans="2:9" ht="14.5" x14ac:dyDescent="0.35">
      <c r="B38" s="32"/>
      <c r="C38" s="157" t="s">
        <v>151</v>
      </c>
      <c r="D38" s="277"/>
      <c r="E38" s="153"/>
      <c r="F38" s="153"/>
      <c r="G38" s="154"/>
      <c r="I38" s="157"/>
    </row>
    <row r="39" spans="2:9" ht="26" x14ac:dyDescent="0.35">
      <c r="B39" s="32"/>
      <c r="C39" s="157" t="s">
        <v>185</v>
      </c>
      <c r="D39" s="277"/>
      <c r="E39" s="153"/>
      <c r="F39" s="153"/>
      <c r="G39" s="154"/>
      <c r="I39" s="157"/>
    </row>
    <row r="40" spans="2:9" ht="14.5" x14ac:dyDescent="0.35">
      <c r="B40" s="32"/>
      <c r="C40" s="157" t="s">
        <v>168</v>
      </c>
      <c r="D40" s="277"/>
      <c r="E40" s="153"/>
      <c r="F40" s="153"/>
      <c r="G40" s="154"/>
      <c r="I40" s="157"/>
    </row>
    <row r="41" spans="2:9" ht="14.5" x14ac:dyDescent="0.35">
      <c r="B41" s="32"/>
      <c r="C41" s="157" t="s">
        <v>177</v>
      </c>
      <c r="D41" s="277"/>
      <c r="E41" s="153"/>
      <c r="F41" s="153"/>
      <c r="G41" s="154"/>
      <c r="I41" s="157"/>
    </row>
    <row r="42" spans="2:9" ht="14.5" x14ac:dyDescent="0.35">
      <c r="B42" s="32"/>
      <c r="C42" s="157" t="s">
        <v>188</v>
      </c>
      <c r="D42" s="193"/>
      <c r="E42" s="153"/>
      <c r="F42" s="153"/>
      <c r="G42" s="154"/>
      <c r="I42" s="157"/>
    </row>
    <row r="43" spans="2:9" ht="22" x14ac:dyDescent="0.35">
      <c r="B43" s="32"/>
      <c r="C43" s="159" t="s">
        <v>287</v>
      </c>
      <c r="D43" s="194" t="s">
        <v>275</v>
      </c>
      <c r="E43" s="155"/>
      <c r="F43" s="155"/>
      <c r="G43" s="156"/>
      <c r="H43" s="213" t="s">
        <v>320</v>
      </c>
      <c r="I43" s="164"/>
    </row>
    <row r="44" spans="2:9" ht="14.5" x14ac:dyDescent="0.35">
      <c r="B44" s="32"/>
      <c r="C44" s="21" t="s">
        <v>241</v>
      </c>
      <c r="D44" s="194" t="s">
        <v>305</v>
      </c>
      <c r="E44" s="101">
        <f>SUM(E35:E43)</f>
        <v>0</v>
      </c>
      <c r="F44" s="101">
        <f>SUM(F35:F43)</f>
        <v>0</v>
      </c>
      <c r="G44" s="102">
        <f>SUM(G35:G43)</f>
        <v>0</v>
      </c>
    </row>
    <row r="45" spans="2:9" x14ac:dyDescent="0.3">
      <c r="B45" s="141"/>
      <c r="D45" s="39"/>
      <c r="E45" s="165"/>
      <c r="F45" s="165"/>
      <c r="G45" s="166"/>
    </row>
    <row r="46" spans="2:9" s="14" customFormat="1" x14ac:dyDescent="0.3">
      <c r="B46" s="22"/>
      <c r="C46" s="23" t="s">
        <v>239</v>
      </c>
      <c r="D46" s="188" t="s">
        <v>305</v>
      </c>
      <c r="E46" s="162">
        <f>E44+E32</f>
        <v>270236.11125000002</v>
      </c>
      <c r="F46" s="162">
        <f>F44+F32</f>
        <v>385542.81858750002</v>
      </c>
      <c r="G46" s="163">
        <f>G44+G32</f>
        <v>394782.69962512504</v>
      </c>
    </row>
    <row r="47" spans="2:9" s="14" customFormat="1" ht="14.5" x14ac:dyDescent="0.35">
      <c r="B47" s="167"/>
      <c r="C47" s="168"/>
      <c r="D47" s="169"/>
      <c r="E47" s="101"/>
      <c r="F47" s="101"/>
      <c r="G47" s="102"/>
    </row>
    <row r="48" spans="2:9" s="14" customFormat="1" x14ac:dyDescent="0.3">
      <c r="B48" s="25" t="s">
        <v>229</v>
      </c>
      <c r="C48" s="23"/>
      <c r="D48" s="26" t="s">
        <v>197</v>
      </c>
      <c r="E48" s="170">
        <f>E20-E46</f>
        <v>127763.88874999998</v>
      </c>
      <c r="F48" s="170">
        <f>F20-F46</f>
        <v>1000251.7814125001</v>
      </c>
      <c r="G48" s="171">
        <f>G20-G46</f>
        <v>2005072.3964748746</v>
      </c>
    </row>
    <row r="49" spans="2:7" x14ac:dyDescent="0.3">
      <c r="B49" s="27"/>
      <c r="C49" s="6"/>
      <c r="D49" s="28"/>
      <c r="E49" s="99"/>
      <c r="F49" s="99"/>
      <c r="G49" s="100"/>
    </row>
    <row r="50" spans="2:7" ht="5.4" customHeight="1" x14ac:dyDescent="0.35">
      <c r="B50" s="29"/>
      <c r="C50" s="30"/>
      <c r="D50" s="172"/>
      <c r="E50" s="173"/>
      <c r="F50" s="173"/>
      <c r="G50" s="174"/>
    </row>
    <row r="51" spans="2:7" x14ac:dyDescent="0.3">
      <c r="B51" s="31" t="s">
        <v>230</v>
      </c>
      <c r="C51" s="7"/>
      <c r="D51" s="194" t="s">
        <v>276</v>
      </c>
      <c r="E51" s="101">
        <f>' 4_capital&amp;startup'!D13</f>
        <v>0</v>
      </c>
      <c r="F51" s="101">
        <f>' 4_capital&amp;startup'!E13</f>
        <v>0</v>
      </c>
      <c r="G51" s="102">
        <f>' 4_capital&amp;startup'!F13</f>
        <v>0</v>
      </c>
    </row>
    <row r="52" spans="2:7" ht="9" customHeight="1" x14ac:dyDescent="0.35">
      <c r="B52" s="17"/>
      <c r="C52" s="7"/>
      <c r="D52" s="33"/>
      <c r="E52" s="34"/>
      <c r="F52" s="34"/>
      <c r="G52" s="35"/>
    </row>
    <row r="53" spans="2:7" s="14" customFormat="1" x14ac:dyDescent="0.3">
      <c r="B53" s="270" t="s">
        <v>196</v>
      </c>
      <c r="C53" s="271"/>
      <c r="D53" s="271"/>
      <c r="E53" s="271"/>
      <c r="F53" s="271"/>
      <c r="G53" s="272"/>
    </row>
    <row r="54" spans="2:7" x14ac:dyDescent="0.3">
      <c r="B54" s="175" t="s">
        <v>13</v>
      </c>
      <c r="C54" s="176"/>
      <c r="G54" s="142"/>
    </row>
    <row r="55" spans="2:7" x14ac:dyDescent="0.3">
      <c r="B55" s="266" t="s">
        <v>3</v>
      </c>
      <c r="C55" s="267"/>
      <c r="D55" s="268"/>
      <c r="E55" s="268"/>
      <c r="F55" s="268"/>
      <c r="G55" s="269"/>
    </row>
    <row r="56" spans="2:7" x14ac:dyDescent="0.3">
      <c r="B56" s="263" t="s">
        <v>308</v>
      </c>
      <c r="C56" s="264"/>
      <c r="D56" s="264"/>
      <c r="E56" s="264"/>
      <c r="F56" s="264"/>
      <c r="G56" s="265"/>
    </row>
    <row r="57" spans="2:7" ht="13.25" customHeight="1" x14ac:dyDescent="0.3">
      <c r="B57" s="107"/>
      <c r="C57" s="108"/>
      <c r="D57" s="108"/>
      <c r="E57" s="36"/>
      <c r="F57" s="36"/>
      <c r="G57" s="37"/>
    </row>
    <row r="58" spans="2:7" s="38" customFormat="1" x14ac:dyDescent="0.3">
      <c r="B58" s="260" t="s">
        <v>420</v>
      </c>
      <c r="C58" s="261"/>
      <c r="D58" s="261"/>
      <c r="E58" s="261"/>
      <c r="F58" s="261"/>
      <c r="G58" s="262"/>
    </row>
    <row r="61" spans="2:7" x14ac:dyDescent="0.3">
      <c r="F61" s="40"/>
    </row>
    <row r="62" spans="2:7" x14ac:dyDescent="0.3">
      <c r="F62" s="40"/>
    </row>
    <row r="63" spans="2:7" x14ac:dyDescent="0.3">
      <c r="F63" s="40"/>
    </row>
    <row r="64" spans="2:7" x14ac:dyDescent="0.3">
      <c r="F64" s="40"/>
    </row>
    <row r="65" spans="6:6" x14ac:dyDescent="0.3">
      <c r="F65" s="40"/>
    </row>
    <row r="66" spans="6:6" x14ac:dyDescent="0.3">
      <c r="F66" s="40"/>
    </row>
    <row r="67" spans="6:6" x14ac:dyDescent="0.3">
      <c r="F67" s="40"/>
    </row>
    <row r="68" spans="6:6" x14ac:dyDescent="0.3">
      <c r="F68" s="40"/>
    </row>
  </sheetData>
  <sheetProtection insertRows="0" deleteRows="0" selectLockedCells="1"/>
  <mergeCells count="22">
    <mergeCell ref="E1:G1"/>
    <mergeCell ref="F6:G6"/>
    <mergeCell ref="B4:G4"/>
    <mergeCell ref="F5:G5"/>
    <mergeCell ref="B3:G3"/>
    <mergeCell ref="B5:D7"/>
    <mergeCell ref="B58:G58"/>
    <mergeCell ref="B56:G56"/>
    <mergeCell ref="B55:G55"/>
    <mergeCell ref="B53:G53"/>
    <mergeCell ref="F7:G7"/>
    <mergeCell ref="B22:G22"/>
    <mergeCell ref="C23:G23"/>
    <mergeCell ref="C34:G34"/>
    <mergeCell ref="D24:D31"/>
    <mergeCell ref="D14:D19"/>
    <mergeCell ref="D35:D41"/>
    <mergeCell ref="B8:D8"/>
    <mergeCell ref="B9:D9"/>
    <mergeCell ref="B10:D10"/>
    <mergeCell ref="B11:D11"/>
    <mergeCell ref="B13:G13"/>
  </mergeCells>
  <pageMargins left="0.75" right="0.25" top="0.25" bottom="0" header="0.3" footer="0.3"/>
  <pageSetup scale="88" orientation="portrait" r:id="rId1"/>
  <drawing r:id="rId2"/>
  <legacyDrawing r:id="rId3"/>
  <extLst>
    <ext xmlns:x14="http://schemas.microsoft.com/office/spreadsheetml/2009/9/main" uri="{CCE6A557-97BC-4b89-ADB6-D9C93CAAB3DF}">
      <x14:dataValidations xmlns:xm="http://schemas.microsoft.com/office/excel/2006/main" xWindow="1055" yWindow="577" count="5">
        <x14:dataValidation type="list" allowBlank="1" showInputMessage="1" showErrorMessage="1" promptTitle="Personnel account" prompt="Select from menu" xr:uid="{00000000-0002-0000-0100-000000000000}">
          <x14:formula1>
            <xm:f>'validation lists'!$A$45:$A$78</xm:f>
          </x14:formula1>
          <xm:sqref>C24:C30</xm:sqref>
        </x14:dataValidation>
        <x14:dataValidation type="list" allowBlank="1" showInputMessage="1" showErrorMessage="1" promptTitle="Revenue account" prompt="Select from menu" xr:uid="{00000000-0002-0000-0100-000002000000}">
          <x14:formula1>
            <xm:f>'validation lists'!$A$4:$A$44</xm:f>
          </x14:formula1>
          <xm:sqref>C14:C19</xm:sqref>
        </x14:dataValidation>
        <x14:dataValidation type="list" allowBlank="1" showInputMessage="1" showErrorMessage="1" promptTitle="Non-personnel account" prompt="Select from menu" xr:uid="{00000000-0002-0000-0100-000001000000}">
          <x14:formula1>
            <xm:f>'validation lists'!$A$80:$A$175</xm:f>
          </x14:formula1>
          <xm:sqref>C35:C42</xm:sqref>
        </x14:dataValidation>
        <x14:dataValidation type="list" allowBlank="1" showInputMessage="1" showErrorMessage="1" error="Select a Division from the menu" promptTitle="Division          " prompt="Select from menu" xr:uid="{00000000-0002-0000-0100-000003000000}">
          <x14:formula1>
            <xm:f>'validation lists'!$D$4:$D$23</xm:f>
          </x14:formula1>
          <xm:sqref>F5:G5</xm:sqref>
        </x14:dataValidation>
        <x14:dataValidation type="list" allowBlank="1" showInputMessage="1" showErrorMessage="1" error="Select a Program Type from the menu" promptTitle="Program Type" prompt="Select from menu" xr:uid="{00000000-0002-0000-0100-000004000000}">
          <x14:formula1>
            <xm:f>'validation lists'!$D$26:$D$34</xm:f>
          </x14:formula1>
          <xm:sqref>F6:G6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U44"/>
  <sheetViews>
    <sheetView zoomScale="98" zoomScaleNormal="98" workbookViewId="0">
      <selection activeCell="E9" sqref="E9"/>
    </sheetView>
  </sheetViews>
  <sheetFormatPr defaultColWidth="10.1796875" defaultRowHeight="13" x14ac:dyDescent="0.3"/>
  <cols>
    <col min="1" max="1" width="2.6328125" style="42" customWidth="1"/>
    <col min="2" max="2" width="8.81640625" style="42" customWidth="1"/>
    <col min="3" max="3" width="9.1796875" style="42" customWidth="1"/>
    <col min="4" max="5" width="10.1796875" style="42"/>
    <col min="6" max="6" width="10.36328125" style="42" bestFit="1" customWidth="1"/>
    <col min="7" max="7" width="2.6328125" style="42" customWidth="1"/>
    <col min="8" max="11" width="10.1796875" style="42"/>
    <col min="12" max="12" width="11.81640625" style="42" bestFit="1" customWidth="1"/>
    <col min="13" max="13" width="2.6328125" style="42" customWidth="1"/>
    <col min="14" max="14" width="10.1796875" style="42"/>
    <col min="15" max="15" width="9" style="42" bestFit="1" customWidth="1"/>
    <col min="16" max="16" width="10.1796875" style="42"/>
    <col min="17" max="17" width="9.453125" style="42" bestFit="1" customWidth="1"/>
    <col min="18" max="18" width="11.54296875" style="42" customWidth="1"/>
    <col min="19" max="19" width="2.6328125" style="42" customWidth="1"/>
    <col min="20" max="489" width="10.1796875" style="46"/>
    <col min="490" max="16384" width="10.1796875" style="42"/>
  </cols>
  <sheetData>
    <row r="1" spans="1:489" ht="14.5" x14ac:dyDescent="0.35">
      <c r="A1" s="209" t="s">
        <v>249</v>
      </c>
      <c r="B1" s="210"/>
      <c r="C1" s="211"/>
      <c r="D1" s="211"/>
      <c r="E1" s="211"/>
      <c r="F1" s="208"/>
      <c r="G1" s="208"/>
      <c r="H1" s="208"/>
      <c r="I1" s="51"/>
      <c r="J1" s="51"/>
      <c r="K1" s="51"/>
      <c r="L1" s="211"/>
      <c r="M1" s="211"/>
      <c r="N1" s="211"/>
      <c r="O1" s="41"/>
      <c r="P1" s="41"/>
      <c r="Q1" s="41"/>
      <c r="R1" s="41"/>
    </row>
    <row r="2" spans="1:489" ht="46" customHeight="1" x14ac:dyDescent="0.35">
      <c r="A2" s="318" t="s">
        <v>419</v>
      </c>
      <c r="B2" s="318"/>
      <c r="C2" s="318"/>
      <c r="D2" s="318"/>
      <c r="E2" s="318"/>
      <c r="F2" s="318"/>
      <c r="G2" s="318"/>
      <c r="H2" s="318"/>
      <c r="I2" s="318"/>
      <c r="J2" s="318"/>
      <c r="K2" s="318"/>
      <c r="L2" s="318"/>
      <c r="M2" s="318"/>
      <c r="N2" s="318"/>
      <c r="O2" s="318"/>
      <c r="P2" s="43"/>
      <c r="Q2" s="43"/>
      <c r="R2" s="43"/>
    </row>
    <row r="4" spans="1:489" ht="20" customHeight="1" x14ac:dyDescent="0.35">
      <c r="A4" s="205" t="s">
        <v>312</v>
      </c>
      <c r="B4" s="80"/>
      <c r="C4" s="80"/>
      <c r="D4" s="80"/>
      <c r="E4" s="80"/>
      <c r="F4" s="80"/>
      <c r="G4" s="80"/>
      <c r="H4" s="80"/>
      <c r="I4" s="80"/>
      <c r="J4" s="80"/>
      <c r="K4" s="80"/>
      <c r="L4" s="80"/>
      <c r="M4" s="80"/>
      <c r="N4" s="80"/>
      <c r="O4" s="80"/>
      <c r="P4" s="80"/>
      <c r="Q4" s="80"/>
      <c r="R4" s="80"/>
      <c r="S4" s="80"/>
    </row>
    <row r="5" spans="1:489" ht="20" customHeight="1" x14ac:dyDescent="0.3">
      <c r="A5" s="317" t="s">
        <v>315</v>
      </c>
      <c r="B5" s="317"/>
      <c r="C5" s="317"/>
      <c r="D5" s="317"/>
      <c r="E5" s="317"/>
      <c r="F5" s="317"/>
      <c r="G5" s="80"/>
      <c r="H5" s="317" t="s">
        <v>311</v>
      </c>
      <c r="I5" s="317"/>
      <c r="J5" s="317"/>
      <c r="K5" s="317"/>
      <c r="L5" s="317"/>
      <c r="M5" s="317"/>
      <c r="N5" s="80"/>
      <c r="O5" s="80"/>
      <c r="P5" s="80"/>
      <c r="Q5" s="80"/>
      <c r="R5" s="80"/>
      <c r="S5" s="80"/>
    </row>
    <row r="6" spans="1:489" ht="11" customHeight="1" x14ac:dyDescent="0.3">
      <c r="A6" s="80"/>
      <c r="B6" s="123"/>
      <c r="C6" s="80"/>
      <c r="D6" s="80"/>
      <c r="E6" s="80"/>
      <c r="F6" s="80"/>
      <c r="G6" s="80"/>
      <c r="H6" s="80"/>
      <c r="I6" s="80"/>
      <c r="J6" s="80"/>
      <c r="K6" s="80"/>
      <c r="L6" s="80"/>
      <c r="M6" s="80"/>
      <c r="N6" s="80"/>
      <c r="O6" s="80"/>
      <c r="P6" s="80"/>
      <c r="Q6" s="80"/>
      <c r="R6" s="80"/>
      <c r="S6" s="80"/>
    </row>
    <row r="7" spans="1:489" ht="14.4" customHeight="1" x14ac:dyDescent="0.3">
      <c r="A7" s="80"/>
      <c r="B7" s="312" t="s">
        <v>231</v>
      </c>
      <c r="C7" s="313"/>
      <c r="D7" s="313"/>
      <c r="E7" s="313"/>
      <c r="F7" s="314"/>
      <c r="G7" s="80"/>
      <c r="H7" s="305" t="s">
        <v>232</v>
      </c>
      <c r="I7" s="305"/>
      <c r="J7" s="305"/>
      <c r="K7" s="305"/>
      <c r="L7" s="305"/>
      <c r="M7" s="80"/>
      <c r="N7" s="305" t="s">
        <v>233</v>
      </c>
      <c r="O7" s="305"/>
      <c r="P7" s="305"/>
      <c r="Q7" s="305"/>
      <c r="R7" s="305"/>
      <c r="S7" s="80"/>
    </row>
    <row r="8" spans="1:489" ht="39" x14ac:dyDescent="0.3">
      <c r="A8" s="80"/>
      <c r="B8" s="129"/>
      <c r="C8" s="44" t="s">
        <v>268</v>
      </c>
      <c r="D8" s="44" t="s">
        <v>269</v>
      </c>
      <c r="E8" s="45" t="s">
        <v>10</v>
      </c>
      <c r="F8" s="45" t="s">
        <v>11</v>
      </c>
      <c r="G8" s="80"/>
      <c r="H8" s="129"/>
      <c r="I8" s="44" t="s">
        <v>268</v>
      </c>
      <c r="J8" s="44" t="s">
        <v>269</v>
      </c>
      <c r="K8" s="45" t="s">
        <v>10</v>
      </c>
      <c r="L8" s="45" t="s">
        <v>11</v>
      </c>
      <c r="M8" s="80"/>
      <c r="N8" s="129"/>
      <c r="O8" s="44" t="s">
        <v>268</v>
      </c>
      <c r="P8" s="44" t="s">
        <v>269</v>
      </c>
      <c r="Q8" s="45" t="s">
        <v>10</v>
      </c>
      <c r="R8" s="45" t="s">
        <v>11</v>
      </c>
      <c r="S8" s="80"/>
    </row>
    <row r="9" spans="1:489" ht="14.5" x14ac:dyDescent="0.35">
      <c r="A9" s="80"/>
      <c r="B9" s="79" t="s">
        <v>5</v>
      </c>
      <c r="C9" s="130">
        <v>28</v>
      </c>
      <c r="D9" s="130">
        <v>15</v>
      </c>
      <c r="E9" s="131">
        <v>900</v>
      </c>
      <c r="F9" s="47">
        <f>C9*D9*E9</f>
        <v>378000</v>
      </c>
      <c r="G9" s="81"/>
      <c r="H9" s="79" t="s">
        <v>5</v>
      </c>
      <c r="I9" s="192">
        <f>C9*0.85</f>
        <v>23.8</v>
      </c>
      <c r="J9" s="130">
        <v>21</v>
      </c>
      <c r="K9" s="131">
        <f>E9*1.03</f>
        <v>927</v>
      </c>
      <c r="L9" s="47">
        <f>I9*J9*K9</f>
        <v>463314.60000000003</v>
      </c>
      <c r="M9" s="80"/>
      <c r="N9" s="79" t="s">
        <v>5</v>
      </c>
      <c r="O9" s="192">
        <f>I9*0.95</f>
        <v>22.61</v>
      </c>
      <c r="P9" s="130">
        <v>21</v>
      </c>
      <c r="Q9" s="131">
        <f>K9*1.03</f>
        <v>954.81000000000006</v>
      </c>
      <c r="R9" s="47">
        <f>O9*P9*Q9</f>
        <v>453353.33610000001</v>
      </c>
      <c r="S9" s="80"/>
    </row>
    <row r="10" spans="1:489" x14ac:dyDescent="0.3">
      <c r="A10" s="80"/>
      <c r="B10" s="79" t="s">
        <v>6</v>
      </c>
      <c r="C10" s="48" t="s">
        <v>192</v>
      </c>
      <c r="D10" s="48" t="s">
        <v>192</v>
      </c>
      <c r="E10" s="48" t="s">
        <v>192</v>
      </c>
      <c r="F10" s="49" t="s">
        <v>192</v>
      </c>
      <c r="G10" s="80"/>
      <c r="H10" s="79" t="s">
        <v>6</v>
      </c>
      <c r="I10" s="130">
        <v>32</v>
      </c>
      <c r="J10" s="130">
        <v>30</v>
      </c>
      <c r="K10" s="131">
        <f>E9*1.02</f>
        <v>918</v>
      </c>
      <c r="L10" s="47">
        <f>I10*J10*K10</f>
        <v>881280</v>
      </c>
      <c r="M10" s="80"/>
      <c r="N10" s="79" t="s">
        <v>6</v>
      </c>
      <c r="O10" s="117">
        <f>I10*0.85</f>
        <v>27.2</v>
      </c>
      <c r="P10" s="130">
        <v>30</v>
      </c>
      <c r="Q10" s="131">
        <f>K10*1.02</f>
        <v>936.36</v>
      </c>
      <c r="R10" s="47">
        <f>O10*P10*Q10</f>
        <v>764069.76</v>
      </c>
      <c r="S10" s="80"/>
    </row>
    <row r="11" spans="1:489" x14ac:dyDescent="0.3">
      <c r="A11" s="80"/>
      <c r="B11" s="79" t="s">
        <v>7</v>
      </c>
      <c r="C11" s="48" t="s">
        <v>192</v>
      </c>
      <c r="D11" s="48" t="s">
        <v>192</v>
      </c>
      <c r="E11" s="48" t="s">
        <v>192</v>
      </c>
      <c r="F11" s="49" t="s">
        <v>192</v>
      </c>
      <c r="G11" s="80"/>
      <c r="H11" s="79" t="s">
        <v>7</v>
      </c>
      <c r="I11" s="48" t="s">
        <v>192</v>
      </c>
      <c r="J11" s="48" t="s">
        <v>192</v>
      </c>
      <c r="K11" s="48" t="s">
        <v>192</v>
      </c>
      <c r="L11" s="49" t="s">
        <v>192</v>
      </c>
      <c r="M11" s="80"/>
      <c r="N11" s="79" t="s">
        <v>7</v>
      </c>
      <c r="O11" s="130">
        <v>40</v>
      </c>
      <c r="P11" s="130">
        <v>30</v>
      </c>
      <c r="Q11" s="131">
        <f>K10*1.02</f>
        <v>936.36</v>
      </c>
      <c r="R11" s="47">
        <f>O11*P11*Q11</f>
        <v>1123632</v>
      </c>
      <c r="S11" s="80"/>
    </row>
    <row r="12" spans="1:489" s="203" customFormat="1" ht="15" customHeight="1" x14ac:dyDescent="0.3">
      <c r="A12" s="198"/>
      <c r="B12" s="199" t="s">
        <v>12</v>
      </c>
      <c r="C12" s="200">
        <f>SUM(C9:C11)</f>
        <v>28</v>
      </c>
      <c r="D12" s="315"/>
      <c r="E12" s="315"/>
      <c r="F12" s="50">
        <f>SUM(F9:F11)</f>
        <v>378000</v>
      </c>
      <c r="G12" s="201"/>
      <c r="H12" s="199" t="s">
        <v>12</v>
      </c>
      <c r="I12" s="200">
        <f>SUM(I9:I11)</f>
        <v>55.8</v>
      </c>
      <c r="J12" s="316"/>
      <c r="K12" s="316"/>
      <c r="L12" s="50">
        <f>SUM(L9:L11)</f>
        <v>1344594.6</v>
      </c>
      <c r="M12" s="198"/>
      <c r="N12" s="199" t="s">
        <v>12</v>
      </c>
      <c r="O12" s="200">
        <f>SUM(O9:O11)</f>
        <v>89.81</v>
      </c>
      <c r="P12" s="202"/>
      <c r="Q12" s="202"/>
      <c r="R12" s="50">
        <f>SUM(R9:R11)</f>
        <v>2341055.0960999997</v>
      </c>
      <c r="S12" s="198"/>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c r="IO12" s="212"/>
      <c r="IP12" s="212"/>
      <c r="IQ12" s="212"/>
      <c r="IR12" s="212"/>
      <c r="IS12" s="212"/>
      <c r="IT12" s="212"/>
      <c r="IU12" s="212"/>
      <c r="IV12" s="212"/>
      <c r="IW12" s="212"/>
      <c r="IX12" s="212"/>
      <c r="IY12" s="212"/>
      <c r="IZ12" s="212"/>
      <c r="JA12" s="212"/>
      <c r="JB12" s="212"/>
      <c r="JC12" s="212"/>
      <c r="JD12" s="212"/>
      <c r="JE12" s="212"/>
      <c r="JF12" s="212"/>
      <c r="JG12" s="212"/>
      <c r="JH12" s="212"/>
      <c r="JI12" s="212"/>
      <c r="JJ12" s="212"/>
      <c r="JK12" s="212"/>
      <c r="JL12" s="212"/>
      <c r="JM12" s="212"/>
      <c r="JN12" s="212"/>
      <c r="JO12" s="212"/>
      <c r="JP12" s="212"/>
      <c r="JQ12" s="212"/>
      <c r="JR12" s="212"/>
      <c r="JS12" s="212"/>
      <c r="JT12" s="212"/>
      <c r="JU12" s="212"/>
      <c r="JV12" s="212"/>
      <c r="JW12" s="212"/>
      <c r="JX12" s="212"/>
      <c r="JY12" s="212"/>
      <c r="JZ12" s="212"/>
      <c r="KA12" s="212"/>
      <c r="KB12" s="212"/>
      <c r="KC12" s="212"/>
      <c r="KD12" s="212"/>
      <c r="KE12" s="212"/>
      <c r="KF12" s="212"/>
      <c r="KG12" s="212"/>
      <c r="KH12" s="212"/>
      <c r="KI12" s="212"/>
      <c r="KJ12" s="212"/>
      <c r="KK12" s="212"/>
      <c r="KL12" s="212"/>
      <c r="KM12" s="212"/>
      <c r="KN12" s="212"/>
      <c r="KO12" s="212"/>
      <c r="KP12" s="212"/>
      <c r="KQ12" s="212"/>
      <c r="KR12" s="212"/>
      <c r="KS12" s="212"/>
      <c r="KT12" s="212"/>
      <c r="KU12" s="212"/>
      <c r="KV12" s="212"/>
      <c r="KW12" s="212"/>
      <c r="KX12" s="212"/>
      <c r="KY12" s="212"/>
      <c r="KZ12" s="212"/>
      <c r="LA12" s="212"/>
      <c r="LB12" s="212"/>
      <c r="LC12" s="212"/>
      <c r="LD12" s="212"/>
      <c r="LE12" s="212"/>
      <c r="LF12" s="212"/>
      <c r="LG12" s="212"/>
      <c r="LH12" s="212"/>
      <c r="LI12" s="212"/>
      <c r="LJ12" s="212"/>
      <c r="LK12" s="212"/>
      <c r="LL12" s="212"/>
      <c r="LM12" s="212"/>
      <c r="LN12" s="212"/>
      <c r="LO12" s="212"/>
      <c r="LP12" s="212"/>
      <c r="LQ12" s="212"/>
      <c r="LR12" s="212"/>
      <c r="LS12" s="212"/>
      <c r="LT12" s="212"/>
      <c r="LU12" s="212"/>
      <c r="LV12" s="212"/>
      <c r="LW12" s="212"/>
      <c r="LX12" s="212"/>
      <c r="LY12" s="212"/>
      <c r="LZ12" s="212"/>
      <c r="MA12" s="212"/>
      <c r="MB12" s="212"/>
      <c r="MC12" s="212"/>
      <c r="MD12" s="212"/>
      <c r="ME12" s="212"/>
      <c r="MF12" s="212"/>
      <c r="MG12" s="212"/>
      <c r="MH12" s="212"/>
      <c r="MI12" s="212"/>
      <c r="MJ12" s="212"/>
      <c r="MK12" s="212"/>
      <c r="ML12" s="212"/>
      <c r="MM12" s="212"/>
      <c r="MN12" s="212"/>
      <c r="MO12" s="212"/>
      <c r="MP12" s="212"/>
      <c r="MQ12" s="212"/>
      <c r="MR12" s="212"/>
      <c r="MS12" s="212"/>
      <c r="MT12" s="212"/>
      <c r="MU12" s="212"/>
      <c r="MV12" s="212"/>
      <c r="MW12" s="212"/>
      <c r="MX12" s="212"/>
      <c r="MY12" s="212"/>
      <c r="MZ12" s="212"/>
      <c r="NA12" s="212"/>
      <c r="NB12" s="212"/>
      <c r="NC12" s="212"/>
      <c r="ND12" s="212"/>
      <c r="NE12" s="212"/>
      <c r="NF12" s="212"/>
      <c r="NG12" s="212"/>
      <c r="NH12" s="212"/>
      <c r="NI12" s="212"/>
      <c r="NJ12" s="212"/>
      <c r="NK12" s="212"/>
      <c r="NL12" s="212"/>
      <c r="NM12" s="212"/>
      <c r="NN12" s="212"/>
      <c r="NO12" s="212"/>
      <c r="NP12" s="212"/>
      <c r="NQ12" s="212"/>
      <c r="NR12" s="212"/>
      <c r="NS12" s="212"/>
      <c r="NT12" s="212"/>
      <c r="NU12" s="212"/>
      <c r="NV12" s="212"/>
      <c r="NW12" s="212"/>
      <c r="NX12" s="212"/>
      <c r="NY12" s="212"/>
      <c r="NZ12" s="212"/>
      <c r="OA12" s="212"/>
      <c r="OB12" s="212"/>
      <c r="OC12" s="212"/>
      <c r="OD12" s="212"/>
      <c r="OE12" s="212"/>
      <c r="OF12" s="212"/>
      <c r="OG12" s="212"/>
      <c r="OH12" s="212"/>
      <c r="OI12" s="212"/>
      <c r="OJ12" s="212"/>
      <c r="OK12" s="212"/>
      <c r="OL12" s="212"/>
      <c r="OM12" s="212"/>
      <c r="ON12" s="212"/>
      <c r="OO12" s="212"/>
      <c r="OP12" s="212"/>
      <c r="OQ12" s="212"/>
      <c r="OR12" s="212"/>
      <c r="OS12" s="212"/>
      <c r="OT12" s="212"/>
      <c r="OU12" s="212"/>
      <c r="OV12" s="212"/>
      <c r="OW12" s="212"/>
      <c r="OX12" s="212"/>
      <c r="OY12" s="212"/>
      <c r="OZ12" s="212"/>
      <c r="PA12" s="212"/>
      <c r="PB12" s="212"/>
      <c r="PC12" s="212"/>
      <c r="PD12" s="212"/>
      <c r="PE12" s="212"/>
      <c r="PF12" s="212"/>
      <c r="PG12" s="212"/>
      <c r="PH12" s="212"/>
      <c r="PI12" s="212"/>
      <c r="PJ12" s="212"/>
      <c r="PK12" s="212"/>
      <c r="PL12" s="212"/>
      <c r="PM12" s="212"/>
      <c r="PN12" s="212"/>
      <c r="PO12" s="212"/>
      <c r="PP12" s="212"/>
      <c r="PQ12" s="212"/>
      <c r="PR12" s="212"/>
      <c r="PS12" s="212"/>
      <c r="PT12" s="212"/>
      <c r="PU12" s="212"/>
      <c r="PV12" s="212"/>
      <c r="PW12" s="212"/>
      <c r="PX12" s="212"/>
      <c r="PY12" s="212"/>
      <c r="PZ12" s="212"/>
      <c r="QA12" s="212"/>
      <c r="QB12" s="212"/>
      <c r="QC12" s="212"/>
      <c r="QD12" s="212"/>
      <c r="QE12" s="212"/>
      <c r="QF12" s="212"/>
      <c r="QG12" s="212"/>
      <c r="QH12" s="212"/>
      <c r="QI12" s="212"/>
      <c r="QJ12" s="212"/>
      <c r="QK12" s="212"/>
      <c r="QL12" s="212"/>
      <c r="QM12" s="212"/>
      <c r="QN12" s="212"/>
      <c r="QO12" s="212"/>
      <c r="QP12" s="212"/>
      <c r="QQ12" s="212"/>
      <c r="QR12" s="212"/>
      <c r="QS12" s="212"/>
      <c r="QT12" s="212"/>
      <c r="QU12" s="212"/>
      <c r="QV12" s="212"/>
      <c r="QW12" s="212"/>
      <c r="QX12" s="212"/>
      <c r="QY12" s="212"/>
      <c r="QZ12" s="212"/>
      <c r="RA12" s="212"/>
      <c r="RB12" s="212"/>
      <c r="RC12" s="212"/>
      <c r="RD12" s="212"/>
      <c r="RE12" s="212"/>
      <c r="RF12" s="212"/>
      <c r="RG12" s="212"/>
      <c r="RH12" s="212"/>
      <c r="RI12" s="212"/>
      <c r="RJ12" s="212"/>
      <c r="RK12" s="212"/>
      <c r="RL12" s="212"/>
      <c r="RM12" s="212"/>
      <c r="RN12" s="212"/>
      <c r="RO12" s="212"/>
      <c r="RP12" s="212"/>
      <c r="RQ12" s="212"/>
      <c r="RR12" s="212"/>
      <c r="RS12" s="212"/>
      <c r="RT12" s="212"/>
      <c r="RU12" s="212"/>
    </row>
    <row r="13" spans="1:489" s="46" customFormat="1" ht="15" customHeight="1" x14ac:dyDescent="0.3">
      <c r="A13" s="80"/>
      <c r="B13" s="123"/>
      <c r="C13" s="82"/>
      <c r="D13" s="195"/>
      <c r="E13" s="195"/>
      <c r="F13" s="196"/>
      <c r="G13" s="82"/>
      <c r="H13" s="123"/>
      <c r="I13" s="82"/>
      <c r="J13" s="197"/>
      <c r="K13" s="197"/>
      <c r="L13" s="196"/>
      <c r="M13" s="80"/>
      <c r="N13" s="123"/>
      <c r="O13" s="82"/>
      <c r="P13" s="82"/>
      <c r="Q13" s="82"/>
      <c r="R13" s="196"/>
      <c r="S13" s="80"/>
    </row>
    <row r="14" spans="1:489" s="46" customFormat="1" ht="15" customHeight="1" x14ac:dyDescent="0.3">
      <c r="A14" s="317" t="s">
        <v>316</v>
      </c>
      <c r="B14" s="317"/>
      <c r="C14" s="317"/>
      <c r="D14" s="317"/>
      <c r="E14" s="317"/>
      <c r="F14" s="317"/>
      <c r="G14" s="82"/>
      <c r="H14" s="317" t="s">
        <v>311</v>
      </c>
      <c r="I14" s="317"/>
      <c r="J14" s="317"/>
      <c r="K14" s="317"/>
      <c r="L14" s="317"/>
      <c r="M14" s="317"/>
      <c r="N14" s="123"/>
      <c r="O14" s="82"/>
      <c r="P14" s="82"/>
      <c r="Q14" s="82"/>
      <c r="R14" s="196"/>
      <c r="S14" s="80"/>
    </row>
    <row r="15" spans="1:489" s="46" customFormat="1" ht="9" customHeight="1" x14ac:dyDescent="0.3">
      <c r="A15" s="80"/>
      <c r="B15" s="123"/>
      <c r="C15" s="82"/>
      <c r="D15" s="195"/>
      <c r="E15" s="195"/>
      <c r="F15" s="196"/>
      <c r="G15" s="82"/>
      <c r="H15" s="123"/>
      <c r="I15" s="82"/>
      <c r="J15" s="197"/>
      <c r="K15" s="197"/>
      <c r="L15" s="196"/>
      <c r="M15" s="80"/>
      <c r="N15" s="123"/>
      <c r="O15" s="82"/>
      <c r="P15" s="82"/>
      <c r="Q15" s="82"/>
      <c r="R15" s="196"/>
      <c r="S15" s="80"/>
    </row>
    <row r="16" spans="1:489" ht="15" customHeight="1" x14ac:dyDescent="0.3">
      <c r="A16" s="80"/>
      <c r="B16" s="312" t="s">
        <v>231</v>
      </c>
      <c r="C16" s="313"/>
      <c r="D16" s="313"/>
      <c r="E16" s="313"/>
      <c r="F16" s="314"/>
      <c r="G16" s="80"/>
      <c r="H16" s="305" t="s">
        <v>232</v>
      </c>
      <c r="I16" s="305"/>
      <c r="J16" s="305"/>
      <c r="K16" s="305"/>
      <c r="L16" s="305"/>
      <c r="M16" s="80"/>
      <c r="N16" s="305" t="s">
        <v>233</v>
      </c>
      <c r="O16" s="305"/>
      <c r="P16" s="305"/>
      <c r="Q16" s="305"/>
      <c r="R16" s="305"/>
      <c r="S16" s="80"/>
    </row>
    <row r="17" spans="1:489" ht="39" x14ac:dyDescent="0.3">
      <c r="A17" s="80"/>
      <c r="B17" s="129"/>
      <c r="C17" s="44" t="s">
        <v>268</v>
      </c>
      <c r="D17" s="44" t="s">
        <v>269</v>
      </c>
      <c r="E17" s="45" t="s">
        <v>10</v>
      </c>
      <c r="F17" s="45" t="s">
        <v>11</v>
      </c>
      <c r="G17" s="80"/>
      <c r="H17" s="129"/>
      <c r="I17" s="44" t="s">
        <v>268</v>
      </c>
      <c r="J17" s="44" t="s">
        <v>269</v>
      </c>
      <c r="K17" s="45" t="s">
        <v>10</v>
      </c>
      <c r="L17" s="45" t="s">
        <v>11</v>
      </c>
      <c r="M17" s="80"/>
      <c r="N17" s="129"/>
      <c r="O17" s="44" t="s">
        <v>268</v>
      </c>
      <c r="P17" s="44" t="s">
        <v>269</v>
      </c>
      <c r="Q17" s="45" t="s">
        <v>10</v>
      </c>
      <c r="R17" s="45" t="s">
        <v>11</v>
      </c>
      <c r="S17" s="80"/>
    </row>
    <row r="18" spans="1:489" ht="15" customHeight="1" x14ac:dyDescent="0.35">
      <c r="A18" s="80"/>
      <c r="B18" s="79" t="s">
        <v>5</v>
      </c>
      <c r="C18" s="130">
        <v>28</v>
      </c>
      <c r="D18" s="130">
        <v>15</v>
      </c>
      <c r="E18" s="131">
        <v>700</v>
      </c>
      <c r="F18" s="47">
        <f>C18*D18*E18</f>
        <v>294000</v>
      </c>
      <c r="G18" s="81"/>
      <c r="H18" s="79" t="s">
        <v>5</v>
      </c>
      <c r="I18" s="192">
        <f>C18*0.85</f>
        <v>23.8</v>
      </c>
      <c r="J18" s="130">
        <v>21</v>
      </c>
      <c r="K18" s="131">
        <f>E18*1.02</f>
        <v>714</v>
      </c>
      <c r="L18" s="47">
        <f>I18*J18*K18</f>
        <v>356857.2</v>
      </c>
      <c r="M18" s="80"/>
      <c r="N18" s="79" t="s">
        <v>5</v>
      </c>
      <c r="O18" s="192">
        <f>I18*0.95</f>
        <v>22.61</v>
      </c>
      <c r="P18" s="130">
        <v>21</v>
      </c>
      <c r="Q18" s="131">
        <f>K18*1.02</f>
        <v>728.28</v>
      </c>
      <c r="R18" s="47">
        <f>O18*P18*Q18</f>
        <v>345794.62679999997</v>
      </c>
      <c r="S18" s="80"/>
    </row>
    <row r="19" spans="1:489" ht="15" customHeight="1" x14ac:dyDescent="0.3">
      <c r="A19" s="80"/>
      <c r="B19" s="79" t="s">
        <v>6</v>
      </c>
      <c r="C19" s="48" t="s">
        <v>192</v>
      </c>
      <c r="D19" s="48" t="s">
        <v>192</v>
      </c>
      <c r="E19" s="48" t="s">
        <v>192</v>
      </c>
      <c r="F19" s="49" t="s">
        <v>192</v>
      </c>
      <c r="G19" s="80"/>
      <c r="H19" s="79" t="s">
        <v>6</v>
      </c>
      <c r="I19" s="130">
        <v>32</v>
      </c>
      <c r="J19" s="130">
        <v>30</v>
      </c>
      <c r="K19" s="131">
        <f>E18*1.02</f>
        <v>714</v>
      </c>
      <c r="L19" s="47">
        <f>I19*J19*K19</f>
        <v>685440</v>
      </c>
      <c r="M19" s="80"/>
      <c r="N19" s="79" t="s">
        <v>6</v>
      </c>
      <c r="O19" s="117">
        <f>I19*0.85</f>
        <v>27.2</v>
      </c>
      <c r="P19" s="130">
        <v>30</v>
      </c>
      <c r="Q19" s="131">
        <f>K19*1.02</f>
        <v>728.28</v>
      </c>
      <c r="R19" s="47">
        <f>O19*P19*Q19</f>
        <v>594276.48</v>
      </c>
      <c r="S19" s="80"/>
    </row>
    <row r="20" spans="1:489" ht="15" customHeight="1" x14ac:dyDescent="0.3">
      <c r="A20" s="80"/>
      <c r="B20" s="79" t="s">
        <v>7</v>
      </c>
      <c r="C20" s="48" t="s">
        <v>192</v>
      </c>
      <c r="D20" s="48" t="s">
        <v>192</v>
      </c>
      <c r="E20" s="48" t="s">
        <v>192</v>
      </c>
      <c r="F20" s="49" t="s">
        <v>192</v>
      </c>
      <c r="G20" s="80"/>
      <c r="H20" s="79" t="s">
        <v>7</v>
      </c>
      <c r="I20" s="48" t="s">
        <v>192</v>
      </c>
      <c r="J20" s="48" t="s">
        <v>192</v>
      </c>
      <c r="K20" s="48" t="s">
        <v>192</v>
      </c>
      <c r="L20" s="49" t="s">
        <v>192</v>
      </c>
      <c r="M20" s="80"/>
      <c r="N20" s="79" t="s">
        <v>7</v>
      </c>
      <c r="O20" s="130">
        <v>40</v>
      </c>
      <c r="P20" s="130">
        <v>30</v>
      </c>
      <c r="Q20" s="131">
        <f>K19*1.02</f>
        <v>728.28</v>
      </c>
      <c r="R20" s="47">
        <f>O20*P20*Q20</f>
        <v>873936</v>
      </c>
      <c r="S20" s="80"/>
    </row>
    <row r="21" spans="1:489" s="203" customFormat="1" ht="15" customHeight="1" x14ac:dyDescent="0.3">
      <c r="A21" s="198"/>
      <c r="B21" s="199" t="s">
        <v>12</v>
      </c>
      <c r="C21" s="200">
        <f>SUM(C18:C20)</f>
        <v>28</v>
      </c>
      <c r="D21" s="315"/>
      <c r="E21" s="315"/>
      <c r="F21" s="50">
        <f>SUM(F18:F20)</f>
        <v>294000</v>
      </c>
      <c r="G21" s="201"/>
      <c r="H21" s="199" t="s">
        <v>12</v>
      </c>
      <c r="I21" s="200">
        <f>SUM(I18:I20)</f>
        <v>55.8</v>
      </c>
      <c r="J21" s="316"/>
      <c r="K21" s="316"/>
      <c r="L21" s="50">
        <f>SUM(L18:L20)</f>
        <v>1042297.2</v>
      </c>
      <c r="M21" s="198"/>
      <c r="N21" s="199" t="s">
        <v>12</v>
      </c>
      <c r="O21" s="200">
        <f>SUM(O18:O20)</f>
        <v>89.81</v>
      </c>
      <c r="P21" s="202"/>
      <c r="Q21" s="202"/>
      <c r="R21" s="50">
        <f>SUM(R18:R20)</f>
        <v>1814007.1068</v>
      </c>
      <c r="S21" s="198"/>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c r="IW21" s="212"/>
      <c r="IX21" s="212"/>
      <c r="IY21" s="212"/>
      <c r="IZ21" s="212"/>
      <c r="JA21" s="212"/>
      <c r="JB21" s="212"/>
      <c r="JC21" s="212"/>
      <c r="JD21" s="212"/>
      <c r="JE21" s="212"/>
      <c r="JF21" s="212"/>
      <c r="JG21" s="212"/>
      <c r="JH21" s="212"/>
      <c r="JI21" s="212"/>
      <c r="JJ21" s="212"/>
      <c r="JK21" s="212"/>
      <c r="JL21" s="212"/>
      <c r="JM21" s="212"/>
      <c r="JN21" s="212"/>
      <c r="JO21" s="212"/>
      <c r="JP21" s="212"/>
      <c r="JQ21" s="212"/>
      <c r="JR21" s="212"/>
      <c r="JS21" s="212"/>
      <c r="JT21" s="212"/>
      <c r="JU21" s="212"/>
      <c r="JV21" s="212"/>
      <c r="JW21" s="212"/>
      <c r="JX21" s="212"/>
      <c r="JY21" s="212"/>
      <c r="JZ21" s="212"/>
      <c r="KA21" s="212"/>
      <c r="KB21" s="212"/>
      <c r="KC21" s="212"/>
      <c r="KD21" s="212"/>
      <c r="KE21" s="212"/>
      <c r="KF21" s="212"/>
      <c r="KG21" s="212"/>
      <c r="KH21" s="212"/>
      <c r="KI21" s="212"/>
      <c r="KJ21" s="212"/>
      <c r="KK21" s="212"/>
      <c r="KL21" s="212"/>
      <c r="KM21" s="212"/>
      <c r="KN21" s="212"/>
      <c r="KO21" s="212"/>
      <c r="KP21" s="212"/>
      <c r="KQ21" s="212"/>
      <c r="KR21" s="212"/>
      <c r="KS21" s="212"/>
      <c r="KT21" s="212"/>
      <c r="KU21" s="212"/>
      <c r="KV21" s="212"/>
      <c r="KW21" s="212"/>
      <c r="KX21" s="212"/>
      <c r="KY21" s="212"/>
      <c r="KZ21" s="212"/>
      <c r="LA21" s="212"/>
      <c r="LB21" s="212"/>
      <c r="LC21" s="212"/>
      <c r="LD21" s="212"/>
      <c r="LE21" s="212"/>
      <c r="LF21" s="212"/>
      <c r="LG21" s="212"/>
      <c r="LH21" s="212"/>
      <c r="LI21" s="212"/>
      <c r="LJ21" s="212"/>
      <c r="LK21" s="212"/>
      <c r="LL21" s="212"/>
      <c r="LM21" s="212"/>
      <c r="LN21" s="212"/>
      <c r="LO21" s="212"/>
      <c r="LP21" s="212"/>
      <c r="LQ21" s="212"/>
      <c r="LR21" s="212"/>
      <c r="LS21" s="212"/>
      <c r="LT21" s="212"/>
      <c r="LU21" s="212"/>
      <c r="LV21" s="212"/>
      <c r="LW21" s="212"/>
      <c r="LX21" s="212"/>
      <c r="LY21" s="212"/>
      <c r="LZ21" s="212"/>
      <c r="MA21" s="212"/>
      <c r="MB21" s="212"/>
      <c r="MC21" s="212"/>
      <c r="MD21" s="212"/>
      <c r="ME21" s="212"/>
      <c r="MF21" s="212"/>
      <c r="MG21" s="212"/>
      <c r="MH21" s="212"/>
      <c r="MI21" s="212"/>
      <c r="MJ21" s="212"/>
      <c r="MK21" s="212"/>
      <c r="ML21" s="212"/>
      <c r="MM21" s="212"/>
      <c r="MN21" s="212"/>
      <c r="MO21" s="212"/>
      <c r="MP21" s="212"/>
      <c r="MQ21" s="212"/>
      <c r="MR21" s="212"/>
      <c r="MS21" s="212"/>
      <c r="MT21" s="212"/>
      <c r="MU21" s="212"/>
      <c r="MV21" s="212"/>
      <c r="MW21" s="212"/>
      <c r="MX21" s="212"/>
      <c r="MY21" s="212"/>
      <c r="MZ21" s="212"/>
      <c r="NA21" s="212"/>
      <c r="NB21" s="212"/>
      <c r="NC21" s="212"/>
      <c r="ND21" s="212"/>
      <c r="NE21" s="212"/>
      <c r="NF21" s="212"/>
      <c r="NG21" s="212"/>
      <c r="NH21" s="212"/>
      <c r="NI21" s="212"/>
      <c r="NJ21" s="212"/>
      <c r="NK21" s="212"/>
      <c r="NL21" s="212"/>
      <c r="NM21" s="212"/>
      <c r="NN21" s="212"/>
      <c r="NO21" s="212"/>
      <c r="NP21" s="212"/>
      <c r="NQ21" s="212"/>
      <c r="NR21" s="212"/>
      <c r="NS21" s="212"/>
      <c r="NT21" s="212"/>
      <c r="NU21" s="212"/>
      <c r="NV21" s="212"/>
      <c r="NW21" s="212"/>
      <c r="NX21" s="212"/>
      <c r="NY21" s="212"/>
      <c r="NZ21" s="212"/>
      <c r="OA21" s="212"/>
      <c r="OB21" s="212"/>
      <c r="OC21" s="212"/>
      <c r="OD21" s="212"/>
      <c r="OE21" s="212"/>
      <c r="OF21" s="212"/>
      <c r="OG21" s="212"/>
      <c r="OH21" s="212"/>
      <c r="OI21" s="212"/>
      <c r="OJ21" s="212"/>
      <c r="OK21" s="212"/>
      <c r="OL21" s="212"/>
      <c r="OM21" s="212"/>
      <c r="ON21" s="212"/>
      <c r="OO21" s="212"/>
      <c r="OP21" s="212"/>
      <c r="OQ21" s="212"/>
      <c r="OR21" s="212"/>
      <c r="OS21" s="212"/>
      <c r="OT21" s="212"/>
      <c r="OU21" s="212"/>
      <c r="OV21" s="212"/>
      <c r="OW21" s="212"/>
      <c r="OX21" s="212"/>
      <c r="OY21" s="212"/>
      <c r="OZ21" s="212"/>
      <c r="PA21" s="212"/>
      <c r="PB21" s="212"/>
      <c r="PC21" s="212"/>
      <c r="PD21" s="212"/>
      <c r="PE21" s="212"/>
      <c r="PF21" s="212"/>
      <c r="PG21" s="212"/>
      <c r="PH21" s="212"/>
      <c r="PI21" s="212"/>
      <c r="PJ21" s="212"/>
      <c r="PK21" s="212"/>
      <c r="PL21" s="212"/>
      <c r="PM21" s="212"/>
      <c r="PN21" s="212"/>
      <c r="PO21" s="212"/>
      <c r="PP21" s="212"/>
      <c r="PQ21" s="212"/>
      <c r="PR21" s="212"/>
      <c r="PS21" s="212"/>
      <c r="PT21" s="212"/>
      <c r="PU21" s="212"/>
      <c r="PV21" s="212"/>
      <c r="PW21" s="212"/>
      <c r="PX21" s="212"/>
      <c r="PY21" s="212"/>
      <c r="PZ21" s="212"/>
      <c r="QA21" s="212"/>
      <c r="QB21" s="212"/>
      <c r="QC21" s="212"/>
      <c r="QD21" s="212"/>
      <c r="QE21" s="212"/>
      <c r="QF21" s="212"/>
      <c r="QG21" s="212"/>
      <c r="QH21" s="212"/>
      <c r="QI21" s="212"/>
      <c r="QJ21" s="212"/>
      <c r="QK21" s="212"/>
      <c r="QL21" s="212"/>
      <c r="QM21" s="212"/>
      <c r="QN21" s="212"/>
      <c r="QO21" s="212"/>
      <c r="QP21" s="212"/>
      <c r="QQ21" s="212"/>
      <c r="QR21" s="212"/>
      <c r="QS21" s="212"/>
      <c r="QT21" s="212"/>
      <c r="QU21" s="212"/>
      <c r="QV21" s="212"/>
      <c r="QW21" s="212"/>
      <c r="QX21" s="212"/>
      <c r="QY21" s="212"/>
      <c r="QZ21" s="212"/>
      <c r="RA21" s="212"/>
      <c r="RB21" s="212"/>
      <c r="RC21" s="212"/>
      <c r="RD21" s="212"/>
      <c r="RE21" s="212"/>
      <c r="RF21" s="212"/>
      <c r="RG21" s="212"/>
      <c r="RH21" s="212"/>
      <c r="RI21" s="212"/>
      <c r="RJ21" s="212"/>
      <c r="RK21" s="212"/>
      <c r="RL21" s="212"/>
      <c r="RM21" s="212"/>
      <c r="RN21" s="212"/>
      <c r="RO21" s="212"/>
      <c r="RP21" s="212"/>
      <c r="RQ21" s="212"/>
      <c r="RR21" s="212"/>
      <c r="RS21" s="212"/>
      <c r="RT21" s="212"/>
      <c r="RU21" s="212"/>
    </row>
    <row r="22" spans="1:489" ht="22.5" customHeight="1" x14ac:dyDescent="0.3">
      <c r="A22" s="80"/>
      <c r="B22" s="82"/>
      <c r="C22" s="82"/>
      <c r="D22" s="82"/>
      <c r="E22" s="122"/>
      <c r="F22" s="122"/>
      <c r="G22" s="80"/>
      <c r="H22" s="80"/>
      <c r="I22" s="80"/>
      <c r="J22" s="80"/>
      <c r="K22" s="80"/>
      <c r="L22" s="80"/>
      <c r="M22" s="80"/>
      <c r="N22" s="80"/>
      <c r="O22" s="80"/>
      <c r="P22" s="80"/>
      <c r="Q22" s="80"/>
      <c r="R22" s="80"/>
      <c r="S22" s="80"/>
    </row>
    <row r="23" spans="1:489" ht="14.5" x14ac:dyDescent="0.3">
      <c r="A23" s="206" t="s">
        <v>313</v>
      </c>
      <c r="B23" s="80"/>
      <c r="C23" s="82"/>
      <c r="D23" s="82"/>
      <c r="E23" s="122"/>
      <c r="F23" s="122"/>
      <c r="G23" s="80"/>
      <c r="H23" s="80"/>
      <c r="I23" s="80"/>
      <c r="J23" s="80"/>
      <c r="K23" s="80"/>
      <c r="L23" s="80"/>
      <c r="M23" s="80"/>
      <c r="N23" s="80"/>
      <c r="O23" s="80"/>
      <c r="P23" s="80"/>
      <c r="Q23" s="80"/>
      <c r="R23" s="80"/>
      <c r="S23" s="80"/>
    </row>
    <row r="24" spans="1:489" ht="14.4" customHeight="1" x14ac:dyDescent="0.3">
      <c r="A24" s="80"/>
      <c r="B24" s="305" t="s">
        <v>231</v>
      </c>
      <c r="C24" s="305"/>
      <c r="D24" s="305"/>
      <c r="E24" s="305"/>
      <c r="F24" s="305"/>
      <c r="G24" s="80"/>
      <c r="H24" s="305" t="s">
        <v>232</v>
      </c>
      <c r="I24" s="305"/>
      <c r="J24" s="305"/>
      <c r="K24" s="305"/>
      <c r="L24" s="305"/>
      <c r="M24" s="80"/>
      <c r="N24" s="305" t="s">
        <v>233</v>
      </c>
      <c r="O24" s="305"/>
      <c r="P24" s="305"/>
      <c r="Q24" s="305"/>
      <c r="R24" s="305"/>
      <c r="S24" s="80"/>
    </row>
    <row r="25" spans="1:489" ht="26" x14ac:dyDescent="0.3">
      <c r="A25" s="80"/>
      <c r="B25" s="306" t="s">
        <v>250</v>
      </c>
      <c r="C25" s="306"/>
      <c r="D25" s="77" t="s">
        <v>251</v>
      </c>
      <c r="E25" s="78" t="s">
        <v>252</v>
      </c>
      <c r="F25" s="78" t="s">
        <v>247</v>
      </c>
      <c r="G25" s="80"/>
      <c r="H25" s="306" t="s">
        <v>250</v>
      </c>
      <c r="I25" s="306"/>
      <c r="J25" s="77" t="s">
        <v>251</v>
      </c>
      <c r="K25" s="78" t="s">
        <v>252</v>
      </c>
      <c r="L25" s="78" t="s">
        <v>247</v>
      </c>
      <c r="M25" s="80"/>
      <c r="N25" s="306" t="s">
        <v>250</v>
      </c>
      <c r="O25" s="306"/>
      <c r="P25" s="77" t="s">
        <v>251</v>
      </c>
      <c r="Q25" s="78" t="s">
        <v>252</v>
      </c>
      <c r="R25" s="78" t="s">
        <v>247</v>
      </c>
      <c r="S25" s="80"/>
    </row>
    <row r="26" spans="1:489" x14ac:dyDescent="0.3">
      <c r="A26" s="80"/>
      <c r="B26" s="307" t="s">
        <v>254</v>
      </c>
      <c r="C26" s="307"/>
      <c r="D26" s="132">
        <v>8</v>
      </c>
      <c r="E26" s="133">
        <v>2500</v>
      </c>
      <c r="F26" s="92">
        <f>E26*D26</f>
        <v>20000</v>
      </c>
      <c r="G26" s="80"/>
      <c r="H26" s="307" t="s">
        <v>254</v>
      </c>
      <c r="I26" s="307"/>
      <c r="J26" s="132">
        <v>10</v>
      </c>
      <c r="K26" s="133">
        <v>2500</v>
      </c>
      <c r="L26" s="92">
        <f>K26*J26</f>
        <v>25000</v>
      </c>
      <c r="M26" s="80"/>
      <c r="N26" s="307" t="s">
        <v>254</v>
      </c>
      <c r="O26" s="307"/>
      <c r="P26" s="132">
        <v>12</v>
      </c>
      <c r="Q26" s="133">
        <v>2500</v>
      </c>
      <c r="R26" s="92">
        <f>Q26*P26</f>
        <v>30000</v>
      </c>
      <c r="S26" s="80"/>
    </row>
    <row r="27" spans="1:489" x14ac:dyDescent="0.3">
      <c r="A27" s="80"/>
      <c r="B27" s="307"/>
      <c r="C27" s="307"/>
      <c r="D27" s="132">
        <v>0</v>
      </c>
      <c r="E27" s="133">
        <v>0</v>
      </c>
      <c r="F27" s="92">
        <f>E27*D27</f>
        <v>0</v>
      </c>
      <c r="G27" s="80"/>
      <c r="H27" s="307" t="s">
        <v>253</v>
      </c>
      <c r="I27" s="307"/>
      <c r="J27" s="132">
        <v>9</v>
      </c>
      <c r="K27" s="133">
        <v>1800</v>
      </c>
      <c r="L27" s="92">
        <f>K27*J27</f>
        <v>16200</v>
      </c>
      <c r="M27" s="80"/>
      <c r="N27" s="307" t="s">
        <v>253</v>
      </c>
      <c r="O27" s="307"/>
      <c r="P27" s="132">
        <v>16</v>
      </c>
      <c r="Q27" s="133">
        <v>1800</v>
      </c>
      <c r="R27" s="92">
        <f>Q27*P27</f>
        <v>28800</v>
      </c>
      <c r="S27" s="80"/>
    </row>
    <row r="28" spans="1:489" x14ac:dyDescent="0.3">
      <c r="A28" s="80"/>
      <c r="B28" s="307"/>
      <c r="C28" s="307"/>
      <c r="D28" s="132">
        <v>0</v>
      </c>
      <c r="E28" s="133">
        <v>0</v>
      </c>
      <c r="F28" s="92">
        <f>E28*D28</f>
        <v>0</v>
      </c>
      <c r="G28" s="80"/>
      <c r="H28" s="307"/>
      <c r="I28" s="307"/>
      <c r="J28" s="132">
        <v>0</v>
      </c>
      <c r="K28" s="133">
        <v>0</v>
      </c>
      <c r="L28" s="92">
        <f>K28*J28</f>
        <v>0</v>
      </c>
      <c r="M28" s="80"/>
      <c r="N28" s="307"/>
      <c r="O28" s="307"/>
      <c r="P28" s="132">
        <v>0</v>
      </c>
      <c r="Q28" s="133">
        <v>0</v>
      </c>
      <c r="R28" s="92">
        <f>Q28*P28</f>
        <v>0</v>
      </c>
      <c r="S28" s="80"/>
    </row>
    <row r="29" spans="1:489" x14ac:dyDescent="0.3">
      <c r="A29" s="80"/>
      <c r="B29" s="307"/>
      <c r="C29" s="307"/>
      <c r="D29" s="132">
        <v>0</v>
      </c>
      <c r="E29" s="133">
        <v>0</v>
      </c>
      <c r="F29" s="92">
        <f>E29*D29</f>
        <v>0</v>
      </c>
      <c r="G29" s="80"/>
      <c r="H29" s="307"/>
      <c r="I29" s="307"/>
      <c r="J29" s="132">
        <v>0</v>
      </c>
      <c r="K29" s="133">
        <v>0</v>
      </c>
      <c r="L29" s="92">
        <f>K29*J29</f>
        <v>0</v>
      </c>
      <c r="M29" s="80"/>
      <c r="N29" s="307"/>
      <c r="O29" s="307"/>
      <c r="P29" s="132">
        <v>0</v>
      </c>
      <c r="Q29" s="133">
        <v>0</v>
      </c>
      <c r="R29" s="92">
        <f>Q29*P29</f>
        <v>0</v>
      </c>
      <c r="S29" s="80"/>
    </row>
    <row r="30" spans="1:489" x14ac:dyDescent="0.3">
      <c r="A30" s="80"/>
      <c r="B30" s="118"/>
      <c r="C30" s="119"/>
      <c r="D30" s="120"/>
      <c r="E30" s="121"/>
      <c r="F30" s="93">
        <f>SUM(F26:F29)</f>
        <v>20000</v>
      </c>
      <c r="G30" s="80"/>
      <c r="H30" s="118"/>
      <c r="I30" s="119"/>
      <c r="J30" s="120"/>
      <c r="K30" s="121"/>
      <c r="L30" s="93">
        <f>SUM(L26:L29)</f>
        <v>41200</v>
      </c>
      <c r="M30" s="80"/>
      <c r="N30" s="124"/>
      <c r="O30" s="125"/>
      <c r="P30" s="126"/>
      <c r="Q30" s="127"/>
      <c r="R30" s="128">
        <f>SUM(R26:R29)</f>
        <v>58800</v>
      </c>
      <c r="S30" s="80"/>
    </row>
    <row r="31" spans="1:489" ht="22" customHeight="1" x14ac:dyDescent="0.3">
      <c r="A31" s="80"/>
      <c r="B31" s="82"/>
      <c r="C31" s="82"/>
      <c r="D31" s="82"/>
      <c r="E31" s="122"/>
      <c r="F31" s="122"/>
      <c r="G31" s="80"/>
      <c r="H31" s="80"/>
      <c r="I31" s="80"/>
      <c r="J31" s="80"/>
      <c r="K31" s="80"/>
      <c r="L31" s="80"/>
      <c r="M31" s="80"/>
      <c r="N31" s="80"/>
      <c r="O31" s="80"/>
      <c r="P31" s="80"/>
      <c r="Q31" s="80"/>
      <c r="R31" s="80"/>
      <c r="S31" s="80"/>
    </row>
    <row r="32" spans="1:489" ht="12" customHeight="1" x14ac:dyDescent="0.35">
      <c r="A32" s="207" t="s">
        <v>314</v>
      </c>
      <c r="B32" s="80"/>
      <c r="C32" s="80"/>
      <c r="D32" s="80"/>
      <c r="E32" s="80"/>
      <c r="F32" s="80"/>
      <c r="G32" s="80"/>
      <c r="H32" s="80"/>
      <c r="I32" s="80"/>
      <c r="J32" s="80"/>
      <c r="K32" s="80"/>
      <c r="L32" s="80"/>
      <c r="M32" s="80"/>
      <c r="N32" s="80"/>
      <c r="O32" s="80"/>
      <c r="P32" s="80"/>
      <c r="Q32" s="80"/>
      <c r="R32" s="80"/>
      <c r="S32" s="80"/>
    </row>
    <row r="33" spans="1:19" ht="14.4" customHeight="1" x14ac:dyDescent="0.3">
      <c r="A33" s="80"/>
      <c r="B33" s="309" t="s">
        <v>231</v>
      </c>
      <c r="C33" s="310"/>
      <c r="D33" s="310"/>
      <c r="E33" s="310"/>
      <c r="F33" s="311"/>
      <c r="G33" s="80"/>
      <c r="H33" s="309" t="s">
        <v>232</v>
      </c>
      <c r="I33" s="310"/>
      <c r="J33" s="310"/>
      <c r="K33" s="310"/>
      <c r="L33" s="311"/>
      <c r="M33" s="80"/>
      <c r="N33" s="309" t="s">
        <v>233</v>
      </c>
      <c r="O33" s="310"/>
      <c r="P33" s="310"/>
      <c r="Q33" s="310"/>
      <c r="R33" s="311"/>
      <c r="S33" s="80"/>
    </row>
    <row r="34" spans="1:19" ht="27.5" x14ac:dyDescent="0.3">
      <c r="A34" s="80"/>
      <c r="B34" s="308" t="s">
        <v>236</v>
      </c>
      <c r="C34" s="308"/>
      <c r="D34" s="109" t="s">
        <v>237</v>
      </c>
      <c r="E34" s="109" t="s">
        <v>14</v>
      </c>
      <c r="F34" s="71" t="s">
        <v>0</v>
      </c>
      <c r="G34" s="80"/>
      <c r="H34" s="308" t="s">
        <v>236</v>
      </c>
      <c r="I34" s="308"/>
      <c r="J34" s="183" t="s">
        <v>237</v>
      </c>
      <c r="K34" s="183" t="s">
        <v>14</v>
      </c>
      <c r="L34" s="71" t="s">
        <v>0</v>
      </c>
      <c r="M34" s="80"/>
      <c r="N34" s="308" t="s">
        <v>236</v>
      </c>
      <c r="O34" s="308"/>
      <c r="P34" s="183" t="s">
        <v>237</v>
      </c>
      <c r="Q34" s="183" t="s">
        <v>14</v>
      </c>
      <c r="R34" s="71" t="s">
        <v>0</v>
      </c>
      <c r="S34" s="80"/>
    </row>
    <row r="35" spans="1:19" x14ac:dyDescent="0.3">
      <c r="A35" s="80"/>
      <c r="B35" s="304" t="s">
        <v>310</v>
      </c>
      <c r="C35" s="304"/>
      <c r="D35" s="134">
        <v>12</v>
      </c>
      <c r="E35" s="134">
        <v>3000</v>
      </c>
      <c r="F35" s="94">
        <f>E35*D35</f>
        <v>36000</v>
      </c>
      <c r="G35" s="80"/>
      <c r="H35" s="304" t="s">
        <v>310</v>
      </c>
      <c r="I35" s="304"/>
      <c r="J35" s="184">
        <v>22</v>
      </c>
      <c r="K35" s="184">
        <f>3000*1.02</f>
        <v>3060</v>
      </c>
      <c r="L35" s="94">
        <f>K35*J35</f>
        <v>67320</v>
      </c>
      <c r="M35" s="80"/>
      <c r="N35" s="304" t="s">
        <v>310</v>
      </c>
      <c r="O35" s="304"/>
      <c r="P35" s="184">
        <v>25</v>
      </c>
      <c r="Q35" s="184">
        <f>3500</f>
        <v>3500</v>
      </c>
      <c r="R35" s="94">
        <f>Q35*P35</f>
        <v>87500</v>
      </c>
      <c r="S35" s="80"/>
    </row>
    <row r="36" spans="1:19" x14ac:dyDescent="0.3">
      <c r="A36" s="80"/>
      <c r="B36" s="304"/>
      <c r="C36" s="304"/>
      <c r="D36" s="134"/>
      <c r="E36" s="134"/>
      <c r="F36" s="94">
        <f>E36*D36</f>
        <v>0</v>
      </c>
      <c r="G36" s="80"/>
      <c r="H36" s="304"/>
      <c r="I36" s="304"/>
      <c r="J36" s="182"/>
      <c r="K36" s="182"/>
      <c r="L36" s="94">
        <f>K36*J36</f>
        <v>0</v>
      </c>
      <c r="M36" s="80"/>
      <c r="N36" s="304"/>
      <c r="O36" s="304"/>
      <c r="P36" s="182"/>
      <c r="Q36" s="182"/>
      <c r="R36" s="94">
        <f>Q36*P36</f>
        <v>0</v>
      </c>
      <c r="S36" s="80"/>
    </row>
    <row r="37" spans="1:19" x14ac:dyDescent="0.3">
      <c r="A37" s="80"/>
      <c r="B37" s="304"/>
      <c r="C37" s="304"/>
      <c r="D37" s="134"/>
      <c r="E37" s="134"/>
      <c r="F37" s="94">
        <f>E37*D37</f>
        <v>0</v>
      </c>
      <c r="G37" s="80"/>
      <c r="H37" s="304"/>
      <c r="I37" s="304"/>
      <c r="J37" s="182"/>
      <c r="K37" s="182"/>
      <c r="L37" s="94">
        <f>K37*J37</f>
        <v>0</v>
      </c>
      <c r="M37" s="80"/>
      <c r="N37" s="304"/>
      <c r="O37" s="304"/>
      <c r="P37" s="182"/>
      <c r="Q37" s="182"/>
      <c r="R37" s="94">
        <f>Q37*P37</f>
        <v>0</v>
      </c>
      <c r="S37" s="80"/>
    </row>
    <row r="38" spans="1:19" ht="14.5" customHeight="1" x14ac:dyDescent="0.3">
      <c r="A38" s="80"/>
      <c r="B38" s="319" t="s">
        <v>12</v>
      </c>
      <c r="C38" s="320"/>
      <c r="D38" s="204">
        <f>SUM(D35:D37)</f>
        <v>12</v>
      </c>
      <c r="E38" s="189" t="s">
        <v>307</v>
      </c>
      <c r="F38" s="95">
        <f>SUM(F35:F37)</f>
        <v>36000</v>
      </c>
      <c r="G38" s="80"/>
      <c r="H38" s="319" t="s">
        <v>12</v>
      </c>
      <c r="I38" s="320"/>
      <c r="J38" s="189">
        <f>SUM(J35:J37)</f>
        <v>22</v>
      </c>
      <c r="K38" s="189" t="s">
        <v>307</v>
      </c>
      <c r="L38" s="95">
        <f>SUM(L35:L37)</f>
        <v>67320</v>
      </c>
      <c r="M38" s="80"/>
      <c r="N38" s="319" t="s">
        <v>12</v>
      </c>
      <c r="O38" s="320"/>
      <c r="P38" s="189">
        <f>SUM(P35:P37)</f>
        <v>25</v>
      </c>
      <c r="Q38" s="189" t="s">
        <v>307</v>
      </c>
      <c r="R38" s="95">
        <f>SUM(R35:R37)</f>
        <v>87500</v>
      </c>
      <c r="S38" s="80"/>
    </row>
    <row r="39" spans="1:19" ht="20" customHeight="1" x14ac:dyDescent="0.3">
      <c r="A39" s="80"/>
      <c r="B39" s="321" t="s">
        <v>262</v>
      </c>
      <c r="C39" s="321"/>
      <c r="D39" s="321"/>
      <c r="E39" s="321"/>
      <c r="F39" s="321"/>
      <c r="G39" s="80"/>
      <c r="H39" s="321" t="s">
        <v>262</v>
      </c>
      <c r="I39" s="321"/>
      <c r="J39" s="321"/>
      <c r="K39" s="321"/>
      <c r="L39" s="321"/>
      <c r="M39" s="80"/>
      <c r="N39" s="321" t="s">
        <v>262</v>
      </c>
      <c r="O39" s="321"/>
      <c r="P39" s="321"/>
      <c r="Q39" s="321"/>
      <c r="R39" s="321"/>
      <c r="S39" s="80"/>
    </row>
    <row r="40" spans="1:19" x14ac:dyDescent="0.3">
      <c r="A40" s="80"/>
      <c r="B40" s="80"/>
      <c r="C40" s="80"/>
      <c r="D40" s="80"/>
      <c r="E40" s="80"/>
      <c r="F40" s="80"/>
      <c r="G40" s="80"/>
      <c r="H40" s="80"/>
      <c r="I40" s="80"/>
      <c r="J40" s="80"/>
      <c r="K40" s="80"/>
      <c r="L40" s="80"/>
      <c r="M40" s="80"/>
      <c r="N40" s="80"/>
      <c r="O40" s="80"/>
      <c r="P40" s="80"/>
      <c r="Q40" s="80"/>
      <c r="R40" s="80"/>
      <c r="S40" s="80"/>
    </row>
    <row r="41" spans="1:19" x14ac:dyDescent="0.3">
      <c r="A41" s="80"/>
      <c r="B41" s="80"/>
      <c r="C41" s="80"/>
      <c r="D41" s="80"/>
      <c r="E41" s="80"/>
      <c r="F41" s="80"/>
      <c r="G41" s="80"/>
      <c r="H41" s="80"/>
      <c r="I41" s="80"/>
      <c r="J41" s="80"/>
      <c r="K41" s="80"/>
      <c r="L41" s="80"/>
      <c r="M41" s="80"/>
      <c r="N41" s="80"/>
      <c r="O41" s="80"/>
      <c r="P41" s="80"/>
      <c r="Q41" s="80"/>
      <c r="R41" s="80"/>
      <c r="S41" s="80"/>
    </row>
    <row r="42" spans="1:19" ht="13.5" x14ac:dyDescent="0.3">
      <c r="B42" s="135" t="s">
        <v>263</v>
      </c>
    </row>
    <row r="43" spans="1:19" ht="13.5" x14ac:dyDescent="0.3">
      <c r="B43" s="135" t="s">
        <v>264</v>
      </c>
    </row>
    <row r="44" spans="1:19" x14ac:dyDescent="0.3">
      <c r="B44" s="136"/>
    </row>
  </sheetData>
  <mergeCells count="54">
    <mergeCell ref="N38:O38"/>
    <mergeCell ref="N39:R39"/>
    <mergeCell ref="B39:F39"/>
    <mergeCell ref="B38:C38"/>
    <mergeCell ref="H38:I38"/>
    <mergeCell ref="H39:L39"/>
    <mergeCell ref="N29:O29"/>
    <mergeCell ref="B7:F7"/>
    <mergeCell ref="B33:F33"/>
    <mergeCell ref="D12:E12"/>
    <mergeCell ref="J12:K12"/>
    <mergeCell ref="B27:C27"/>
    <mergeCell ref="B28:C28"/>
    <mergeCell ref="B29:C29"/>
    <mergeCell ref="H27:I27"/>
    <mergeCell ref="A5:F5"/>
    <mergeCell ref="A14:F14"/>
    <mergeCell ref="H5:M5"/>
    <mergeCell ref="H14:M14"/>
    <mergeCell ref="A2:O2"/>
    <mergeCell ref="N7:R7"/>
    <mergeCell ref="H7:L7"/>
    <mergeCell ref="B35:C35"/>
    <mergeCell ref="B16:F16"/>
    <mergeCell ref="H16:L16"/>
    <mergeCell ref="N16:R16"/>
    <mergeCell ref="D21:E21"/>
    <mergeCell ref="J21:K21"/>
    <mergeCell ref="H34:I34"/>
    <mergeCell ref="N35:O35"/>
    <mergeCell ref="N34:O34"/>
    <mergeCell ref="H28:I28"/>
    <mergeCell ref="H29:I29"/>
    <mergeCell ref="H35:I35"/>
    <mergeCell ref="H25:I25"/>
    <mergeCell ref="H24:L24"/>
    <mergeCell ref="N27:O27"/>
    <mergeCell ref="N28:O28"/>
    <mergeCell ref="B36:C36"/>
    <mergeCell ref="B37:C37"/>
    <mergeCell ref="N24:R24"/>
    <mergeCell ref="B25:C25"/>
    <mergeCell ref="B26:C26"/>
    <mergeCell ref="B24:F24"/>
    <mergeCell ref="N25:O25"/>
    <mergeCell ref="N26:O26"/>
    <mergeCell ref="H26:I26"/>
    <mergeCell ref="B34:C34"/>
    <mergeCell ref="N37:O37"/>
    <mergeCell ref="N36:O36"/>
    <mergeCell ref="H36:I36"/>
    <mergeCell ref="H37:I37"/>
    <mergeCell ref="H33:L33"/>
    <mergeCell ref="N33:R33"/>
  </mergeCell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4"/>
  <sheetViews>
    <sheetView zoomScaleNormal="100" workbookViewId="0">
      <selection activeCell="J26" sqref="J26"/>
    </sheetView>
  </sheetViews>
  <sheetFormatPr defaultColWidth="8" defaultRowHeight="13" x14ac:dyDescent="0.3"/>
  <cols>
    <col min="1" max="1" width="1.81640625" style="42" customWidth="1"/>
    <col min="2" max="2" width="22.54296875" style="42" customWidth="1"/>
    <col min="3" max="3" width="17.81640625" style="42" customWidth="1"/>
    <col min="4" max="4" width="25.08984375" style="42" customWidth="1"/>
    <col min="5" max="5" width="2.6328125" style="42" customWidth="1"/>
    <col min="6" max="6" width="8.6328125" style="52" bestFit="1" customWidth="1"/>
    <col min="7" max="7" width="8.08984375" style="76" customWidth="1"/>
    <col min="8" max="8" width="9.54296875" style="52" bestFit="1" customWidth="1"/>
    <col min="9" max="9" width="2.6328125" style="75" customWidth="1"/>
    <col min="10" max="10" width="9.7265625" style="52" customWidth="1"/>
    <col min="11" max="11" width="7.90625" style="52" customWidth="1"/>
    <col min="12" max="12" width="9.54296875" style="52" bestFit="1" customWidth="1"/>
    <col min="13" max="13" width="2.6328125" style="52" customWidth="1"/>
    <col min="14" max="14" width="8.6328125" style="52" bestFit="1" customWidth="1"/>
    <col min="15" max="15" width="7.36328125" style="42" customWidth="1"/>
    <col min="16" max="16" width="7.90625" style="42" customWidth="1"/>
    <col min="17" max="17" width="4.6328125" style="42" customWidth="1"/>
    <col min="18" max="16384" width="8" style="42"/>
  </cols>
  <sheetData>
    <row r="1" spans="1:18" ht="14.5" x14ac:dyDescent="0.35">
      <c r="B1" s="181" t="s">
        <v>235</v>
      </c>
      <c r="C1" s="89"/>
      <c r="D1" s="110"/>
      <c r="E1" s="110"/>
      <c r="F1" s="110"/>
      <c r="G1" s="111"/>
      <c r="H1" s="112"/>
      <c r="I1" s="111"/>
      <c r="J1" s="349"/>
      <c r="K1" s="350"/>
      <c r="L1" s="350"/>
      <c r="M1" s="350"/>
      <c r="N1" s="350"/>
      <c r="O1" s="89"/>
      <c r="P1" s="89"/>
    </row>
    <row r="2" spans="1:18" ht="14.5" x14ac:dyDescent="0.35">
      <c r="B2" s="351" t="s">
        <v>323</v>
      </c>
      <c r="C2" s="351"/>
      <c r="D2" s="351"/>
      <c r="E2" s="351"/>
      <c r="F2" s="351"/>
      <c r="G2" s="351"/>
      <c r="H2" s="351"/>
      <c r="I2" s="351"/>
      <c r="J2" s="351"/>
      <c r="K2" s="351"/>
      <c r="L2" s="351"/>
      <c r="M2" s="352"/>
      <c r="N2" s="352"/>
      <c r="O2" s="89"/>
      <c r="P2" s="89"/>
    </row>
    <row r="3" spans="1:18" ht="14.5" x14ac:dyDescent="0.35">
      <c r="A3" s="80"/>
      <c r="B3" s="353"/>
      <c r="C3" s="353"/>
      <c r="D3" s="353"/>
      <c r="E3" s="353"/>
      <c r="F3" s="353"/>
      <c r="G3" s="354"/>
      <c r="H3" s="353"/>
      <c r="I3" s="353"/>
      <c r="J3" s="353"/>
      <c r="K3" s="353"/>
      <c r="L3" s="353"/>
      <c r="M3" s="353"/>
      <c r="N3" s="353"/>
      <c r="O3" s="355"/>
      <c r="P3" s="355"/>
      <c r="Q3" s="80"/>
    </row>
    <row r="4" spans="1:18" ht="14.5" x14ac:dyDescent="0.35">
      <c r="A4" s="80"/>
      <c r="B4" s="356"/>
      <c r="C4" s="355"/>
      <c r="D4" s="355"/>
      <c r="E4" s="357"/>
      <c r="F4" s="358" t="s">
        <v>231</v>
      </c>
      <c r="G4" s="359"/>
      <c r="H4" s="360"/>
      <c r="I4" s="357"/>
      <c r="J4" s="358" t="s">
        <v>232</v>
      </c>
      <c r="K4" s="359"/>
      <c r="L4" s="360"/>
      <c r="M4" s="357"/>
      <c r="N4" s="358" t="s">
        <v>233</v>
      </c>
      <c r="O4" s="359"/>
      <c r="P4" s="360"/>
      <c r="Q4" s="80"/>
    </row>
    <row r="5" spans="1:18" s="216" customFormat="1" ht="31" x14ac:dyDescent="0.35">
      <c r="A5" s="215"/>
      <c r="B5" s="361" t="s">
        <v>15</v>
      </c>
      <c r="C5" s="362" t="s">
        <v>194</v>
      </c>
      <c r="D5" s="362" t="s">
        <v>270</v>
      </c>
      <c r="E5" s="363"/>
      <c r="F5" s="364" t="s">
        <v>340</v>
      </c>
      <c r="G5" s="365" t="s">
        <v>341</v>
      </c>
      <c r="H5" s="364" t="s">
        <v>248</v>
      </c>
      <c r="I5" s="363"/>
      <c r="J5" s="364" t="s">
        <v>340</v>
      </c>
      <c r="K5" s="365" t="s">
        <v>341</v>
      </c>
      <c r="L5" s="364" t="s">
        <v>248</v>
      </c>
      <c r="M5" s="363"/>
      <c r="N5" s="364" t="s">
        <v>340</v>
      </c>
      <c r="O5" s="365" t="s">
        <v>341</v>
      </c>
      <c r="P5" s="364" t="s">
        <v>248</v>
      </c>
      <c r="Q5" s="215"/>
    </row>
    <row r="6" spans="1:18" s="72" customFormat="1" ht="14.5" x14ac:dyDescent="0.35">
      <c r="A6" s="83"/>
      <c r="B6" s="366" t="s">
        <v>59</v>
      </c>
      <c r="C6" s="366"/>
      <c r="D6" s="367"/>
      <c r="E6" s="368"/>
      <c r="F6" s="369">
        <f>C20*18</f>
        <v>93911.25</v>
      </c>
      <c r="G6" s="370">
        <f>L19</f>
        <v>0.28100000000000003</v>
      </c>
      <c r="H6" s="371">
        <f>G6*F6</f>
        <v>26389.061250000002</v>
      </c>
      <c r="I6" s="368"/>
      <c r="J6" s="369">
        <f>F6*1.03</f>
        <v>96728.587500000009</v>
      </c>
      <c r="K6" s="372">
        <f>L19</f>
        <v>0.28100000000000003</v>
      </c>
      <c r="L6" s="371">
        <f>K6*J6</f>
        <v>27180.733087500004</v>
      </c>
      <c r="M6" s="368"/>
      <c r="N6" s="369">
        <f>J6*1.03</f>
        <v>99630.445125000013</v>
      </c>
      <c r="O6" s="372">
        <f>L19</f>
        <v>0.28100000000000003</v>
      </c>
      <c r="P6" s="371">
        <f>O6*N6</f>
        <v>27996.155080125005</v>
      </c>
      <c r="Q6" s="83"/>
      <c r="R6" s="73"/>
    </row>
    <row r="7" spans="1:18" s="53" customFormat="1" ht="14.5" x14ac:dyDescent="0.35">
      <c r="A7" s="91"/>
      <c r="B7" s="366" t="s">
        <v>67</v>
      </c>
      <c r="C7" s="367"/>
      <c r="D7" s="367"/>
      <c r="E7" s="368"/>
      <c r="F7" s="369">
        <f>C28*3*2*2</f>
        <v>24600</v>
      </c>
      <c r="G7" s="370">
        <f>L21</f>
        <v>0.14799999999999999</v>
      </c>
      <c r="H7" s="371">
        <f t="shared" ref="H7:H10" si="0">G7*F7</f>
        <v>3640.7999999999997</v>
      </c>
      <c r="I7" s="368"/>
      <c r="J7" s="369">
        <f>C28*1.04*3*3*2</f>
        <v>38376</v>
      </c>
      <c r="K7" s="373">
        <f>L21</f>
        <v>0.14799999999999999</v>
      </c>
      <c r="L7" s="371">
        <f t="shared" ref="L7:L10" si="1">K7*J7</f>
        <v>5679.6480000000001</v>
      </c>
      <c r="M7" s="368"/>
      <c r="N7" s="369">
        <f>C28*1.04*1.04*3*3*2</f>
        <v>39911.040000000001</v>
      </c>
      <c r="O7" s="373">
        <f>L21</f>
        <v>0.14799999999999999</v>
      </c>
      <c r="P7" s="371">
        <f t="shared" ref="P7:P10" si="2">O7*N7</f>
        <v>5906.83392</v>
      </c>
      <c r="Q7" s="91"/>
      <c r="R7" s="73"/>
    </row>
    <row r="8" spans="1:18" s="53" customFormat="1" ht="29" x14ac:dyDescent="0.35">
      <c r="A8" s="91"/>
      <c r="B8" s="366" t="s">
        <v>69</v>
      </c>
      <c r="C8" s="367"/>
      <c r="D8" s="367"/>
      <c r="E8" s="368"/>
      <c r="F8" s="369"/>
      <c r="G8" s="370"/>
      <c r="H8" s="371"/>
      <c r="I8" s="368"/>
      <c r="J8" s="369"/>
      <c r="K8" s="374"/>
      <c r="L8" s="371"/>
      <c r="M8" s="368"/>
      <c r="N8" s="369"/>
      <c r="O8" s="374"/>
      <c r="P8" s="371"/>
      <c r="Q8" s="91"/>
      <c r="R8" s="73"/>
    </row>
    <row r="9" spans="1:18" s="53" customFormat="1" ht="14.5" x14ac:dyDescent="0.35">
      <c r="A9" s="91"/>
      <c r="B9" s="366" t="s">
        <v>73</v>
      </c>
      <c r="C9" s="367"/>
      <c r="D9" s="367"/>
      <c r="E9" s="368"/>
      <c r="F9" s="369">
        <v>95000</v>
      </c>
      <c r="G9" s="370">
        <f>L19</f>
        <v>0.28100000000000003</v>
      </c>
      <c r="H9" s="371">
        <f t="shared" si="0"/>
        <v>26695.000000000004</v>
      </c>
      <c r="I9" s="368"/>
      <c r="J9" s="369">
        <f>F9*1.03</f>
        <v>97850</v>
      </c>
      <c r="K9" s="372">
        <f>L19</f>
        <v>0.28100000000000003</v>
      </c>
      <c r="L9" s="371">
        <f t="shared" si="1"/>
        <v>27495.850000000002</v>
      </c>
      <c r="M9" s="368"/>
      <c r="N9" s="369">
        <f>J9*1.03</f>
        <v>100785.5</v>
      </c>
      <c r="O9" s="372">
        <f>L19</f>
        <v>0.28100000000000003</v>
      </c>
      <c r="P9" s="371">
        <f t="shared" si="2"/>
        <v>28320.725500000004</v>
      </c>
      <c r="Q9" s="91"/>
      <c r="R9" s="73"/>
    </row>
    <row r="10" spans="1:18" s="53" customFormat="1" ht="14.5" x14ac:dyDescent="0.35">
      <c r="A10" s="91"/>
      <c r="B10" s="366" t="s">
        <v>74</v>
      </c>
      <c r="C10" s="367"/>
      <c r="D10" s="375"/>
      <c r="E10" s="376"/>
      <c r="F10" s="377">
        <v>0</v>
      </c>
      <c r="G10" s="378">
        <f>L19</f>
        <v>0.28100000000000003</v>
      </c>
      <c r="H10" s="371">
        <f t="shared" si="0"/>
        <v>0</v>
      </c>
      <c r="I10" s="376"/>
      <c r="J10" s="369">
        <v>72000</v>
      </c>
      <c r="K10" s="372">
        <f>L19</f>
        <v>0.28100000000000003</v>
      </c>
      <c r="L10" s="371">
        <f t="shared" si="1"/>
        <v>20232.000000000004</v>
      </c>
      <c r="M10" s="376"/>
      <c r="N10" s="369">
        <v>72000</v>
      </c>
      <c r="O10" s="372">
        <f>L19</f>
        <v>0.28100000000000003</v>
      </c>
      <c r="P10" s="371">
        <f t="shared" si="2"/>
        <v>20232.000000000004</v>
      </c>
      <c r="Q10" s="91"/>
      <c r="R10" s="73"/>
    </row>
    <row r="11" spans="1:18" ht="29" x14ac:dyDescent="0.35">
      <c r="A11" s="80"/>
      <c r="B11" s="366" t="s">
        <v>86</v>
      </c>
      <c r="C11" s="367"/>
      <c r="D11" s="367"/>
      <c r="E11" s="379"/>
      <c r="F11" s="369"/>
      <c r="G11" s="380"/>
      <c r="H11" s="371"/>
      <c r="I11" s="379"/>
      <c r="J11" s="369"/>
      <c r="K11" s="381"/>
      <c r="L11" s="382"/>
      <c r="M11" s="379"/>
      <c r="N11" s="369"/>
      <c r="O11" s="381"/>
      <c r="P11" s="381"/>
      <c r="Q11" s="80"/>
      <c r="R11" s="73"/>
    </row>
    <row r="12" spans="1:18" ht="29" x14ac:dyDescent="0.35">
      <c r="A12" s="80"/>
      <c r="B12" s="366" t="s">
        <v>91</v>
      </c>
      <c r="C12" s="367"/>
      <c r="D12" s="367"/>
      <c r="E12" s="379"/>
      <c r="F12" s="369"/>
      <c r="G12" s="380"/>
      <c r="H12" s="371"/>
      <c r="I12" s="379"/>
      <c r="J12" s="369"/>
      <c r="K12" s="381"/>
      <c r="L12" s="382"/>
      <c r="M12" s="379"/>
      <c r="N12" s="369"/>
      <c r="O12" s="381"/>
      <c r="P12" s="381"/>
      <c r="Q12" s="80"/>
      <c r="R12" s="73"/>
    </row>
    <row r="13" spans="1:18" ht="14.5" x14ac:dyDescent="0.35">
      <c r="A13" s="80"/>
      <c r="B13" s="366"/>
      <c r="C13" s="367"/>
      <c r="D13" s="367"/>
      <c r="E13" s="379"/>
      <c r="F13" s="369"/>
      <c r="G13" s="380"/>
      <c r="H13" s="371"/>
      <c r="I13" s="379"/>
      <c r="J13" s="369"/>
      <c r="K13" s="381"/>
      <c r="L13" s="382"/>
      <c r="M13" s="379"/>
      <c r="N13" s="369"/>
      <c r="O13" s="381"/>
      <c r="P13" s="381"/>
      <c r="Q13" s="80"/>
      <c r="R13" s="73"/>
    </row>
    <row r="14" spans="1:18" ht="14.5" x14ac:dyDescent="0.35">
      <c r="A14" s="80"/>
      <c r="B14" s="355"/>
      <c r="C14" s="355"/>
      <c r="D14" s="355"/>
      <c r="E14" s="355"/>
      <c r="F14" s="383">
        <f>SUM(F6:F13)</f>
        <v>213511.25</v>
      </c>
      <c r="G14" s="384"/>
      <c r="H14" s="385">
        <f>SUM(H6:H13)</f>
        <v>56724.861250000002</v>
      </c>
      <c r="I14" s="379"/>
      <c r="J14" s="383">
        <f>SUM(J6:J13)</f>
        <v>304954.58750000002</v>
      </c>
      <c r="K14" s="386"/>
      <c r="L14" s="385">
        <f>SUM(L6:L13)</f>
        <v>80588.231087500011</v>
      </c>
      <c r="M14" s="379"/>
      <c r="N14" s="383">
        <f>SUM(N6:N13)</f>
        <v>312326.98512500001</v>
      </c>
      <c r="O14" s="386"/>
      <c r="P14" s="385">
        <f>SUM(P6:P13)</f>
        <v>82455.714500125003</v>
      </c>
      <c r="Q14" s="80"/>
      <c r="R14" s="74"/>
    </row>
    <row r="15" spans="1:18" x14ac:dyDescent="0.3">
      <c r="A15" s="80"/>
      <c r="B15" s="80"/>
      <c r="C15" s="80"/>
      <c r="D15" s="80"/>
      <c r="E15" s="80"/>
      <c r="F15" s="90"/>
      <c r="G15" s="81"/>
      <c r="H15" s="90"/>
      <c r="I15" s="90"/>
      <c r="J15" s="90"/>
      <c r="K15" s="90"/>
      <c r="L15" s="90"/>
      <c r="M15" s="90"/>
      <c r="N15" s="90"/>
      <c r="O15" s="80"/>
      <c r="P15" s="80"/>
      <c r="Q15" s="80"/>
    </row>
    <row r="16" spans="1:18" s="218" customFormat="1" x14ac:dyDescent="0.35">
      <c r="F16" s="219"/>
      <c r="G16" s="220"/>
      <c r="H16" s="219"/>
      <c r="I16" s="221"/>
      <c r="J16" s="219"/>
      <c r="K16" s="219"/>
      <c r="L16" s="219"/>
      <c r="M16" s="219"/>
      <c r="N16" s="219"/>
    </row>
    <row r="17" spans="2:18" s="218" customFormat="1" ht="14.5" x14ac:dyDescent="0.35">
      <c r="B17" s="324" t="s">
        <v>329</v>
      </c>
      <c r="C17" s="325"/>
      <c r="D17" s="325"/>
      <c r="E17" s="325"/>
      <c r="F17" s="326"/>
      <c r="G17" s="221"/>
      <c r="J17" s="222" t="s">
        <v>339</v>
      </c>
      <c r="K17" s="223"/>
      <c r="L17" s="223"/>
      <c r="M17" s="223"/>
      <c r="N17" s="223"/>
      <c r="O17" s="223"/>
      <c r="P17" s="223"/>
      <c r="Q17" s="223"/>
      <c r="R17" s="224"/>
    </row>
    <row r="18" spans="2:18" s="218" customFormat="1" ht="31" customHeight="1" x14ac:dyDescent="0.35">
      <c r="B18" s="329" t="s">
        <v>331</v>
      </c>
      <c r="C18" s="329"/>
      <c r="D18" s="343" t="s">
        <v>336</v>
      </c>
      <c r="E18" s="343"/>
      <c r="F18" s="343"/>
      <c r="G18" s="225"/>
      <c r="J18" s="217" t="s">
        <v>227</v>
      </c>
      <c r="K18" s="226"/>
      <c r="L18" s="227"/>
      <c r="M18" s="228"/>
      <c r="N18" s="228"/>
      <c r="O18" s="228"/>
      <c r="P18" s="228"/>
      <c r="Q18" s="228"/>
      <c r="R18" s="229"/>
    </row>
    <row r="19" spans="2:18" s="218" customFormat="1" x14ac:dyDescent="0.35">
      <c r="B19" s="237" t="s">
        <v>328</v>
      </c>
      <c r="C19" s="237" t="s">
        <v>324</v>
      </c>
      <c r="D19" s="241" t="s">
        <v>328</v>
      </c>
      <c r="E19" s="327" t="s">
        <v>324</v>
      </c>
      <c r="F19" s="328"/>
      <c r="G19" s="225"/>
      <c r="J19" s="322" t="s">
        <v>284</v>
      </c>
      <c r="K19" s="323"/>
      <c r="L19" s="230">
        <v>0.28100000000000003</v>
      </c>
      <c r="M19" s="228"/>
      <c r="N19" s="228"/>
      <c r="O19" s="228"/>
      <c r="P19" s="228"/>
      <c r="Q19" s="228"/>
      <c r="R19" s="229"/>
    </row>
    <row r="20" spans="2:18" s="218" customFormat="1" ht="21" x14ac:dyDescent="0.35">
      <c r="B20" s="231" t="s">
        <v>288</v>
      </c>
      <c r="C20" s="232">
        <f>125215/24</f>
        <v>5217.291666666667</v>
      </c>
      <c r="D20" s="231" t="s">
        <v>294</v>
      </c>
      <c r="E20" s="338">
        <v>2025</v>
      </c>
      <c r="F20" s="338"/>
      <c r="G20" s="225"/>
      <c r="J20" s="217" t="s">
        <v>306</v>
      </c>
      <c r="K20" s="233"/>
      <c r="L20" s="230">
        <v>0.46</v>
      </c>
      <c r="M20" s="228"/>
      <c r="N20" s="228"/>
      <c r="O20" s="228"/>
      <c r="P20" s="228"/>
      <c r="Q20" s="228"/>
      <c r="R20" s="229"/>
    </row>
    <row r="21" spans="2:18" s="218" customFormat="1" ht="21" x14ac:dyDescent="0.35">
      <c r="B21" s="231" t="s">
        <v>289</v>
      </c>
      <c r="C21" s="232">
        <f>83230/24</f>
        <v>3467.9166666666665</v>
      </c>
      <c r="D21" s="231" t="s">
        <v>295</v>
      </c>
      <c r="E21" s="338">
        <v>1975</v>
      </c>
      <c r="F21" s="338"/>
      <c r="G21" s="225"/>
      <c r="J21" s="217" t="s">
        <v>285</v>
      </c>
      <c r="K21" s="233"/>
      <c r="L21" s="230">
        <v>0.14799999999999999</v>
      </c>
      <c r="M21" s="228"/>
      <c r="N21" s="228"/>
      <c r="O21" s="228"/>
      <c r="P21" s="228"/>
      <c r="Q21" s="228"/>
      <c r="R21" s="229"/>
    </row>
    <row r="22" spans="2:18" s="218" customFormat="1" x14ac:dyDescent="0.35">
      <c r="B22" s="231" t="s">
        <v>290</v>
      </c>
      <c r="C22" s="232">
        <f>81978/24</f>
        <v>3415.75</v>
      </c>
      <c r="D22" s="231" t="s">
        <v>296</v>
      </c>
      <c r="E22" s="338">
        <v>1975</v>
      </c>
      <c r="F22" s="338"/>
      <c r="G22" s="225"/>
      <c r="J22" s="217" t="s">
        <v>87</v>
      </c>
      <c r="K22" s="233"/>
      <c r="L22" s="230">
        <v>9.1999999999999998E-2</v>
      </c>
      <c r="M22" s="228"/>
      <c r="N22" s="228"/>
      <c r="O22" s="228"/>
      <c r="P22" s="228"/>
      <c r="Q22" s="228"/>
      <c r="R22" s="229"/>
    </row>
    <row r="23" spans="2:18" s="218" customFormat="1" x14ac:dyDescent="0.35">
      <c r="B23" s="231" t="s">
        <v>291</v>
      </c>
      <c r="C23" s="232">
        <f>97678/24</f>
        <v>4069.9166666666665</v>
      </c>
      <c r="D23" s="249"/>
      <c r="E23" s="249"/>
      <c r="F23" s="250"/>
      <c r="G23" s="225"/>
      <c r="H23" s="219"/>
      <c r="I23" s="221"/>
      <c r="J23" s="333" t="s">
        <v>286</v>
      </c>
      <c r="K23" s="334"/>
      <c r="L23" s="234">
        <v>1.0999999999999999E-2</v>
      </c>
      <c r="M23" s="235"/>
      <c r="N23" s="235"/>
      <c r="O23" s="235"/>
      <c r="P23" s="235"/>
      <c r="Q23" s="235"/>
      <c r="R23" s="236"/>
    </row>
    <row r="24" spans="2:18" s="218" customFormat="1" x14ac:dyDescent="0.35">
      <c r="B24" s="251"/>
      <c r="C24" s="249"/>
      <c r="D24" s="249"/>
      <c r="E24" s="249"/>
      <c r="F24" s="250"/>
      <c r="G24" s="225"/>
      <c r="J24" s="219"/>
      <c r="K24" s="219"/>
      <c r="L24" s="221"/>
      <c r="M24" s="225"/>
      <c r="N24" s="225"/>
      <c r="O24" s="225"/>
      <c r="P24" s="225"/>
      <c r="Q24" s="225"/>
      <c r="R24" s="225"/>
    </row>
    <row r="25" spans="2:18" s="218" customFormat="1" x14ac:dyDescent="0.35">
      <c r="B25" s="339" t="s">
        <v>337</v>
      </c>
      <c r="C25" s="341"/>
      <c r="D25" s="339" t="s">
        <v>327</v>
      </c>
      <c r="E25" s="340"/>
      <c r="F25" s="341"/>
      <c r="G25" s="225"/>
      <c r="K25" s="219"/>
      <c r="L25" s="219"/>
      <c r="M25" s="219"/>
      <c r="N25" s="219"/>
    </row>
    <row r="26" spans="2:18" s="218" customFormat="1" x14ac:dyDescent="0.35">
      <c r="B26" s="241" t="s">
        <v>326</v>
      </c>
      <c r="C26" s="248" t="s">
        <v>324</v>
      </c>
      <c r="D26" s="237" t="s">
        <v>325</v>
      </c>
      <c r="E26" s="337" t="s">
        <v>303</v>
      </c>
      <c r="F26" s="337"/>
      <c r="G26" s="225"/>
      <c r="K26" s="219"/>
      <c r="L26" s="219"/>
      <c r="M26" s="219"/>
      <c r="N26" s="219"/>
    </row>
    <row r="27" spans="2:18" s="218" customFormat="1" x14ac:dyDescent="0.35">
      <c r="B27" s="238" t="s">
        <v>292</v>
      </c>
      <c r="C27" s="232">
        <v>1975</v>
      </c>
      <c r="D27" s="231" t="s">
        <v>304</v>
      </c>
      <c r="E27" s="338">
        <v>5000</v>
      </c>
      <c r="F27" s="338"/>
      <c r="G27" s="239"/>
      <c r="K27" s="219"/>
      <c r="L27" s="219"/>
      <c r="M27" s="219"/>
      <c r="N27" s="219"/>
    </row>
    <row r="28" spans="2:18" s="218" customFormat="1" x14ac:dyDescent="0.35">
      <c r="B28" s="240" t="s">
        <v>293</v>
      </c>
      <c r="C28" s="232">
        <v>2050</v>
      </c>
      <c r="D28" s="252"/>
      <c r="E28" s="252"/>
      <c r="F28" s="253"/>
      <c r="G28" s="239"/>
      <c r="K28" s="219"/>
      <c r="L28" s="219"/>
      <c r="M28" s="219"/>
      <c r="N28" s="219"/>
    </row>
    <row r="29" spans="2:18" s="218" customFormat="1" x14ac:dyDescent="0.35">
      <c r="B29" s="251"/>
      <c r="C29" s="249"/>
      <c r="D29" s="249"/>
      <c r="E29" s="249"/>
      <c r="F29" s="250"/>
      <c r="G29" s="239"/>
      <c r="H29" s="219"/>
      <c r="I29" s="221"/>
      <c r="J29" s="219"/>
      <c r="K29" s="219"/>
      <c r="L29" s="219"/>
      <c r="M29" s="219"/>
      <c r="N29" s="219"/>
    </row>
    <row r="30" spans="2:18" s="218" customFormat="1" x14ac:dyDescent="0.35">
      <c r="B30" s="342" t="s">
        <v>338</v>
      </c>
      <c r="C30" s="342"/>
      <c r="D30" s="249"/>
      <c r="E30" s="249"/>
      <c r="F30" s="250"/>
      <c r="G30" s="225"/>
      <c r="H30" s="219"/>
      <c r="I30" s="221"/>
      <c r="J30" s="219"/>
      <c r="K30" s="219"/>
      <c r="L30" s="219"/>
      <c r="M30" s="219"/>
      <c r="N30" s="219"/>
    </row>
    <row r="31" spans="2:18" s="218" customFormat="1" x14ac:dyDescent="0.35">
      <c r="B31" s="237" t="s">
        <v>328</v>
      </c>
      <c r="C31" s="242" t="s">
        <v>324</v>
      </c>
      <c r="D31" s="254"/>
      <c r="E31" s="254"/>
      <c r="F31" s="255"/>
      <c r="G31" s="225"/>
      <c r="H31" s="219"/>
      <c r="I31" s="221"/>
      <c r="J31" s="219"/>
      <c r="K31" s="219"/>
      <c r="L31" s="219"/>
      <c r="M31" s="219"/>
      <c r="N31" s="219"/>
    </row>
    <row r="32" spans="2:18" s="218" customFormat="1" ht="31.5" x14ac:dyDescent="0.35">
      <c r="B32" s="231" t="s">
        <v>294</v>
      </c>
      <c r="C32" s="232">
        <v>2025</v>
      </c>
      <c r="D32" s="252"/>
      <c r="E32" s="252"/>
      <c r="F32" s="253"/>
      <c r="G32" s="239"/>
      <c r="H32" s="219"/>
      <c r="I32" s="221"/>
      <c r="J32" s="219"/>
      <c r="K32" s="219"/>
      <c r="L32" s="219"/>
      <c r="M32" s="219"/>
      <c r="N32" s="219"/>
    </row>
    <row r="33" spans="2:14" s="218" customFormat="1" ht="21" x14ac:dyDescent="0.35">
      <c r="B33" s="231" t="s">
        <v>295</v>
      </c>
      <c r="C33" s="232">
        <v>1975</v>
      </c>
      <c r="D33" s="252"/>
      <c r="E33" s="252"/>
      <c r="F33" s="253"/>
      <c r="G33" s="239"/>
      <c r="H33" s="219"/>
      <c r="I33" s="221"/>
      <c r="J33" s="219"/>
      <c r="K33" s="219"/>
      <c r="L33" s="219"/>
      <c r="M33" s="219"/>
      <c r="N33" s="219"/>
    </row>
    <row r="34" spans="2:14" s="218" customFormat="1" x14ac:dyDescent="0.35">
      <c r="B34" s="231" t="s">
        <v>296</v>
      </c>
      <c r="C34" s="232">
        <v>1975</v>
      </c>
      <c r="D34" s="252"/>
      <c r="E34" s="252"/>
      <c r="F34" s="253"/>
      <c r="G34" s="239"/>
      <c r="H34" s="219"/>
      <c r="I34" s="221"/>
      <c r="J34" s="219"/>
      <c r="K34" s="219"/>
      <c r="L34" s="219"/>
      <c r="M34" s="219"/>
      <c r="N34" s="219"/>
    </row>
    <row r="35" spans="2:14" s="218" customFormat="1" x14ac:dyDescent="0.35">
      <c r="B35" s="251"/>
      <c r="C35" s="252"/>
      <c r="D35" s="252"/>
      <c r="E35" s="252"/>
      <c r="F35" s="253"/>
      <c r="G35" s="239"/>
      <c r="H35" s="219"/>
      <c r="I35" s="221"/>
      <c r="J35" s="219"/>
      <c r="K35" s="219"/>
      <c r="L35" s="219"/>
      <c r="M35" s="219"/>
      <c r="N35" s="219"/>
    </row>
    <row r="36" spans="2:14" s="218" customFormat="1" x14ac:dyDescent="0.35">
      <c r="B36" s="330" t="s">
        <v>297</v>
      </c>
      <c r="C36" s="330"/>
      <c r="D36" s="330"/>
      <c r="E36" s="330"/>
      <c r="F36" s="330"/>
      <c r="G36" s="225"/>
      <c r="H36" s="219"/>
      <c r="I36" s="221"/>
      <c r="J36" s="219"/>
      <c r="K36" s="219"/>
      <c r="L36" s="219"/>
      <c r="M36" s="219"/>
      <c r="N36" s="219"/>
    </row>
    <row r="37" spans="2:14" s="218" customFormat="1" x14ac:dyDescent="0.35">
      <c r="B37" s="243" t="s">
        <v>298</v>
      </c>
      <c r="C37" s="242" t="s">
        <v>299</v>
      </c>
      <c r="D37" s="242" t="s">
        <v>300</v>
      </c>
      <c r="E37" s="335" t="s">
        <v>301</v>
      </c>
      <c r="F37" s="336"/>
      <c r="G37" s="225"/>
      <c r="H37" s="219"/>
      <c r="I37" s="221"/>
      <c r="J37" s="219"/>
      <c r="K37" s="219"/>
      <c r="L37" s="219"/>
      <c r="M37" s="219"/>
      <c r="N37" s="219"/>
    </row>
    <row r="38" spans="2:14" s="218" customFormat="1" x14ac:dyDescent="0.35">
      <c r="B38" s="243" t="s">
        <v>302</v>
      </c>
      <c r="C38" s="244">
        <v>1</v>
      </c>
      <c r="D38" s="232">
        <v>4000</v>
      </c>
      <c r="E38" s="331">
        <v>7500</v>
      </c>
      <c r="F38" s="332"/>
      <c r="G38" s="225"/>
      <c r="H38" s="219"/>
      <c r="I38" s="221"/>
      <c r="J38" s="219"/>
      <c r="K38" s="219"/>
      <c r="L38" s="219"/>
      <c r="M38" s="219"/>
      <c r="N38" s="219"/>
    </row>
    <row r="39" spans="2:14" s="218" customFormat="1" x14ac:dyDescent="0.35">
      <c r="B39" s="243">
        <v>30</v>
      </c>
      <c r="C39" s="244">
        <v>1.1000000000000001</v>
      </c>
      <c r="D39" s="232">
        <f t="shared" ref="D39:D47" si="3">$D$38*C39</f>
        <v>4400</v>
      </c>
      <c r="E39" s="331">
        <f t="shared" ref="E39:E48" si="4">$E$38*C39</f>
        <v>8250</v>
      </c>
      <c r="F39" s="332"/>
      <c r="G39" s="225"/>
      <c r="H39" s="219"/>
      <c r="I39" s="221"/>
      <c r="J39" s="219"/>
      <c r="K39" s="219"/>
      <c r="L39" s="219"/>
      <c r="M39" s="219"/>
      <c r="N39" s="219"/>
    </row>
    <row r="40" spans="2:14" s="218" customFormat="1" x14ac:dyDescent="0.35">
      <c r="B40" s="243">
        <v>34</v>
      </c>
      <c r="C40" s="244">
        <v>1.2</v>
      </c>
      <c r="D40" s="232">
        <f t="shared" si="3"/>
        <v>4800</v>
      </c>
      <c r="E40" s="331">
        <f t="shared" si="4"/>
        <v>9000</v>
      </c>
      <c r="F40" s="332"/>
      <c r="G40" s="225"/>
      <c r="H40" s="219"/>
      <c r="I40" s="221"/>
      <c r="J40" s="219"/>
      <c r="K40" s="219"/>
      <c r="L40" s="219"/>
      <c r="M40" s="219"/>
      <c r="N40" s="219"/>
    </row>
    <row r="41" spans="2:14" s="218" customFormat="1" x14ac:dyDescent="0.35">
      <c r="B41" s="243">
        <v>38</v>
      </c>
      <c r="C41" s="244">
        <v>1.3</v>
      </c>
      <c r="D41" s="232">
        <f t="shared" si="3"/>
        <v>5200</v>
      </c>
      <c r="E41" s="331">
        <f t="shared" si="4"/>
        <v>9750</v>
      </c>
      <c r="F41" s="332"/>
      <c r="G41" s="225"/>
      <c r="H41" s="219"/>
      <c r="I41" s="221"/>
      <c r="J41" s="219"/>
      <c r="K41" s="219"/>
      <c r="L41" s="219"/>
      <c r="M41" s="219"/>
      <c r="N41" s="219"/>
    </row>
    <row r="42" spans="2:14" s="218" customFormat="1" x14ac:dyDescent="0.35">
      <c r="B42" s="243">
        <v>42</v>
      </c>
      <c r="C42" s="244">
        <v>1.4</v>
      </c>
      <c r="D42" s="232">
        <f t="shared" si="3"/>
        <v>5600</v>
      </c>
      <c r="E42" s="331">
        <f t="shared" si="4"/>
        <v>10500</v>
      </c>
      <c r="F42" s="332"/>
      <c r="G42" s="225"/>
      <c r="H42" s="219"/>
      <c r="I42" s="221"/>
      <c r="J42" s="219"/>
      <c r="K42" s="219"/>
      <c r="L42" s="219"/>
      <c r="M42" s="219"/>
      <c r="N42" s="219"/>
    </row>
    <row r="43" spans="2:14" s="218" customFormat="1" x14ac:dyDescent="0.35">
      <c r="B43" s="243">
        <v>46</v>
      </c>
      <c r="C43" s="244">
        <v>1.5</v>
      </c>
      <c r="D43" s="232">
        <f t="shared" si="3"/>
        <v>6000</v>
      </c>
      <c r="E43" s="331">
        <f t="shared" si="4"/>
        <v>11250</v>
      </c>
      <c r="F43" s="332"/>
      <c r="G43" s="225"/>
      <c r="H43" s="219"/>
      <c r="I43" s="221"/>
      <c r="J43" s="219"/>
      <c r="K43" s="219"/>
      <c r="L43" s="219"/>
      <c r="M43" s="219"/>
      <c r="N43" s="219"/>
    </row>
    <row r="44" spans="2:14" s="218" customFormat="1" x14ac:dyDescent="0.35">
      <c r="B44" s="243">
        <v>55</v>
      </c>
      <c r="C44" s="244">
        <v>1.6</v>
      </c>
      <c r="D44" s="232">
        <f t="shared" si="3"/>
        <v>6400</v>
      </c>
      <c r="E44" s="331">
        <f t="shared" si="4"/>
        <v>12000</v>
      </c>
      <c r="F44" s="332"/>
      <c r="G44" s="225"/>
      <c r="H44" s="219"/>
      <c r="I44" s="221"/>
      <c r="J44" s="219"/>
      <c r="K44" s="219"/>
      <c r="L44" s="219"/>
      <c r="M44" s="219"/>
      <c r="N44" s="219"/>
    </row>
    <row r="45" spans="2:14" s="218" customFormat="1" x14ac:dyDescent="0.35">
      <c r="B45" s="243">
        <v>64</v>
      </c>
      <c r="C45" s="244">
        <v>1.7</v>
      </c>
      <c r="D45" s="232">
        <f t="shared" si="3"/>
        <v>6800</v>
      </c>
      <c r="E45" s="331">
        <f t="shared" si="4"/>
        <v>12750</v>
      </c>
      <c r="F45" s="332"/>
      <c r="G45" s="225"/>
      <c r="H45" s="219"/>
      <c r="I45" s="221"/>
      <c r="J45" s="219"/>
      <c r="K45" s="219"/>
      <c r="L45" s="219"/>
      <c r="M45" s="219"/>
      <c r="N45" s="219"/>
    </row>
    <row r="46" spans="2:14" s="218" customFormat="1" x14ac:dyDescent="0.35">
      <c r="B46" s="243">
        <v>73</v>
      </c>
      <c r="C46" s="244">
        <v>1.8</v>
      </c>
      <c r="D46" s="232">
        <f t="shared" si="3"/>
        <v>7200</v>
      </c>
      <c r="E46" s="331">
        <f t="shared" si="4"/>
        <v>13500</v>
      </c>
      <c r="F46" s="332"/>
      <c r="G46" s="225"/>
      <c r="H46" s="219"/>
      <c r="I46" s="221"/>
      <c r="J46" s="219"/>
      <c r="K46" s="219"/>
      <c r="L46" s="219"/>
      <c r="M46" s="219"/>
      <c r="N46" s="219"/>
    </row>
    <row r="47" spans="2:14" s="218" customFormat="1" x14ac:dyDescent="0.35">
      <c r="B47" s="243">
        <v>82</v>
      </c>
      <c r="C47" s="244">
        <v>1.9</v>
      </c>
      <c r="D47" s="232">
        <f t="shared" si="3"/>
        <v>7600</v>
      </c>
      <c r="E47" s="331">
        <f t="shared" si="4"/>
        <v>14250</v>
      </c>
      <c r="F47" s="332"/>
      <c r="G47" s="225"/>
      <c r="H47" s="219"/>
      <c r="I47" s="221"/>
      <c r="J47" s="219"/>
      <c r="K47" s="219"/>
      <c r="L47" s="219"/>
      <c r="M47" s="219"/>
      <c r="N47" s="219"/>
    </row>
    <row r="48" spans="2:14" s="218" customFormat="1" x14ac:dyDescent="0.35">
      <c r="B48" s="243">
        <v>90</v>
      </c>
      <c r="C48" s="244">
        <v>2</v>
      </c>
      <c r="D48" s="232">
        <v>8000</v>
      </c>
      <c r="E48" s="331">
        <f t="shared" si="4"/>
        <v>15000</v>
      </c>
      <c r="F48" s="332"/>
      <c r="G48" s="225"/>
      <c r="H48" s="219"/>
      <c r="I48" s="221"/>
      <c r="J48" s="219"/>
      <c r="K48" s="219"/>
      <c r="L48" s="219"/>
      <c r="M48" s="219"/>
      <c r="N48" s="219"/>
    </row>
    <row r="49" spans="2:14" s="218" customFormat="1" x14ac:dyDescent="0.35">
      <c r="B49" s="251"/>
      <c r="C49" s="249"/>
      <c r="D49" s="249"/>
      <c r="E49" s="249"/>
      <c r="F49" s="249"/>
      <c r="G49" s="225"/>
      <c r="H49" s="219"/>
      <c r="I49" s="221"/>
      <c r="J49" s="219"/>
      <c r="K49" s="219"/>
      <c r="L49" s="219"/>
      <c r="M49" s="219"/>
      <c r="N49" s="219"/>
    </row>
    <row r="50" spans="2:14" s="218" customFormat="1" x14ac:dyDescent="0.35">
      <c r="B50" s="256" t="s">
        <v>332</v>
      </c>
      <c r="C50" s="257"/>
      <c r="D50" s="257"/>
      <c r="E50" s="257"/>
      <c r="F50" s="257"/>
      <c r="G50" s="225"/>
      <c r="H50" s="219"/>
      <c r="I50" s="221"/>
      <c r="J50" s="219"/>
      <c r="K50" s="219"/>
      <c r="L50" s="219"/>
      <c r="M50" s="219"/>
      <c r="N50" s="219"/>
    </row>
    <row r="51" spans="2:14" s="218" customFormat="1" x14ac:dyDescent="0.35">
      <c r="G51" s="245"/>
      <c r="H51" s="219"/>
      <c r="I51" s="221"/>
      <c r="J51" s="219"/>
      <c r="K51" s="219"/>
      <c r="L51" s="219"/>
      <c r="M51" s="219"/>
      <c r="N51" s="219"/>
    </row>
    <row r="52" spans="2:14" s="218" customFormat="1" x14ac:dyDescent="0.35">
      <c r="B52" s="246"/>
      <c r="C52" s="247"/>
      <c r="D52" s="246"/>
      <c r="E52" s="245"/>
      <c r="F52" s="246"/>
      <c r="G52" s="245"/>
      <c r="H52" s="219"/>
      <c r="I52" s="221"/>
      <c r="J52" s="219"/>
      <c r="K52" s="219"/>
      <c r="L52" s="219"/>
      <c r="M52" s="219"/>
      <c r="N52" s="219"/>
    </row>
    <row r="53" spans="2:14" s="218" customFormat="1" x14ac:dyDescent="0.35">
      <c r="B53" s="246"/>
      <c r="C53" s="247"/>
      <c r="D53" s="246"/>
      <c r="E53" s="245"/>
      <c r="F53" s="246"/>
      <c r="G53" s="245"/>
      <c r="H53" s="219"/>
      <c r="I53" s="221"/>
      <c r="J53" s="219"/>
      <c r="K53" s="219"/>
      <c r="L53" s="219"/>
      <c r="M53" s="219"/>
      <c r="N53" s="219"/>
    </row>
    <row r="54" spans="2:14" s="218" customFormat="1" x14ac:dyDescent="0.35">
      <c r="B54" s="246"/>
      <c r="C54" s="247"/>
      <c r="D54" s="246"/>
      <c r="E54" s="245"/>
      <c r="F54" s="246"/>
      <c r="G54" s="245"/>
      <c r="H54" s="219"/>
      <c r="I54" s="221"/>
      <c r="J54" s="219"/>
      <c r="K54" s="219"/>
      <c r="L54" s="219"/>
      <c r="M54" s="219"/>
      <c r="N54" s="219"/>
    </row>
    <row r="55" spans="2:14" s="218" customFormat="1" x14ac:dyDescent="0.35">
      <c r="B55" s="246"/>
      <c r="C55" s="247"/>
      <c r="D55" s="246"/>
      <c r="E55" s="245"/>
      <c r="F55" s="246"/>
      <c r="G55" s="246"/>
      <c r="H55" s="219"/>
      <c r="I55" s="221"/>
      <c r="J55" s="219"/>
      <c r="K55" s="219"/>
      <c r="L55" s="219"/>
      <c r="M55" s="219"/>
      <c r="N55" s="219"/>
    </row>
    <row r="56" spans="2:14" s="218" customFormat="1" x14ac:dyDescent="0.35">
      <c r="B56" s="246"/>
      <c r="C56" s="247"/>
      <c r="D56" s="246"/>
      <c r="E56" s="245"/>
      <c r="F56" s="246"/>
      <c r="G56" s="246"/>
      <c r="H56" s="219"/>
      <c r="I56" s="221"/>
      <c r="J56" s="219"/>
      <c r="K56" s="219"/>
      <c r="L56" s="219"/>
      <c r="M56" s="219"/>
      <c r="N56" s="219"/>
    </row>
    <row r="57" spans="2:14" s="218" customFormat="1" x14ac:dyDescent="0.35">
      <c r="B57" s="246"/>
      <c r="C57" s="247"/>
      <c r="D57" s="246"/>
      <c r="E57" s="245"/>
      <c r="F57" s="246"/>
      <c r="G57" s="246"/>
      <c r="H57" s="219"/>
      <c r="I57" s="221"/>
      <c r="J57" s="219"/>
      <c r="K57" s="219"/>
      <c r="L57" s="219"/>
      <c r="M57" s="219"/>
      <c r="N57" s="219"/>
    </row>
    <row r="58" spans="2:14" s="218" customFormat="1" x14ac:dyDescent="0.35">
      <c r="B58" s="246"/>
      <c r="C58" s="247"/>
      <c r="D58" s="246"/>
      <c r="E58" s="245"/>
      <c r="F58" s="246"/>
      <c r="G58" s="246"/>
      <c r="H58" s="219"/>
      <c r="I58" s="221"/>
      <c r="J58" s="219"/>
      <c r="K58" s="219"/>
      <c r="L58" s="219"/>
      <c r="M58" s="219"/>
      <c r="N58" s="219"/>
    </row>
    <row r="59" spans="2:14" s="218" customFormat="1" x14ac:dyDescent="0.35">
      <c r="B59" s="219"/>
      <c r="C59" s="220"/>
      <c r="D59" s="219"/>
      <c r="E59" s="221"/>
      <c r="F59" s="219"/>
      <c r="G59" s="219"/>
      <c r="H59" s="219"/>
      <c r="I59" s="221"/>
      <c r="J59" s="219"/>
      <c r="K59" s="219"/>
      <c r="L59" s="219"/>
      <c r="M59" s="219"/>
      <c r="N59" s="219"/>
    </row>
    <row r="60" spans="2:14" s="218" customFormat="1" x14ac:dyDescent="0.35">
      <c r="F60" s="219"/>
      <c r="G60" s="220"/>
      <c r="H60" s="219"/>
      <c r="I60" s="221"/>
      <c r="J60" s="219"/>
      <c r="K60" s="219"/>
      <c r="L60" s="219"/>
      <c r="M60" s="219"/>
      <c r="N60" s="219"/>
    </row>
    <row r="61" spans="2:14" s="218" customFormat="1" x14ac:dyDescent="0.35">
      <c r="F61" s="219"/>
      <c r="G61" s="220"/>
      <c r="H61" s="219"/>
      <c r="I61" s="221"/>
      <c r="J61" s="219"/>
      <c r="K61" s="219"/>
      <c r="L61" s="219"/>
      <c r="M61" s="219"/>
      <c r="N61" s="219"/>
    </row>
    <row r="62" spans="2:14" s="218" customFormat="1" x14ac:dyDescent="0.35">
      <c r="F62" s="219"/>
      <c r="G62" s="220"/>
      <c r="H62" s="219"/>
      <c r="I62" s="221"/>
      <c r="J62" s="219"/>
      <c r="K62" s="219"/>
      <c r="L62" s="219"/>
      <c r="M62" s="219"/>
      <c r="N62" s="219"/>
    </row>
    <row r="63" spans="2:14" s="218" customFormat="1" x14ac:dyDescent="0.35">
      <c r="F63" s="219"/>
      <c r="G63" s="220"/>
      <c r="H63" s="219"/>
      <c r="I63" s="221"/>
      <c r="J63" s="219"/>
      <c r="K63" s="219"/>
      <c r="L63" s="219"/>
      <c r="M63" s="219"/>
      <c r="N63" s="219"/>
    </row>
    <row r="64" spans="2:14" s="218" customFormat="1" x14ac:dyDescent="0.35">
      <c r="F64" s="219"/>
      <c r="G64" s="220"/>
      <c r="H64" s="219"/>
      <c r="I64" s="221"/>
      <c r="J64" s="219"/>
      <c r="K64" s="219"/>
      <c r="L64" s="219"/>
      <c r="M64" s="219"/>
      <c r="N64" s="219"/>
    </row>
  </sheetData>
  <mergeCells count="31">
    <mergeCell ref="D25:F25"/>
    <mergeCell ref="B30:C30"/>
    <mergeCell ref="B25:C25"/>
    <mergeCell ref="D18:F18"/>
    <mergeCell ref="E20:F20"/>
    <mergeCell ref="E21:F21"/>
    <mergeCell ref="E22:F22"/>
    <mergeCell ref="B36:F36"/>
    <mergeCell ref="E48:F48"/>
    <mergeCell ref="J23:K23"/>
    <mergeCell ref="E43:F43"/>
    <mergeCell ref="E44:F44"/>
    <mergeCell ref="E45:F45"/>
    <mergeCell ref="E46:F46"/>
    <mergeCell ref="E47:F47"/>
    <mergeCell ref="E38:F38"/>
    <mergeCell ref="E39:F39"/>
    <mergeCell ref="E40:F40"/>
    <mergeCell ref="E41:F41"/>
    <mergeCell ref="E42:F42"/>
    <mergeCell ref="E37:F37"/>
    <mergeCell ref="E26:F26"/>
    <mergeCell ref="E27:F27"/>
    <mergeCell ref="B2:L2"/>
    <mergeCell ref="F4:H4"/>
    <mergeCell ref="J4:L4"/>
    <mergeCell ref="N4:P4"/>
    <mergeCell ref="J19:K19"/>
    <mergeCell ref="B17:F17"/>
    <mergeCell ref="E19:F19"/>
    <mergeCell ref="B18:C18"/>
  </mergeCells>
  <pageMargins left="0.7" right="0.7" top="0.75" bottom="0.75" header="0.3" footer="0.3"/>
  <pageSetup scale="5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Personnel Ledger Account" prompt="Select from menu" xr:uid="{00000000-0002-0000-0300-000000000000}">
          <x14:formula1>
            <xm:f>'validation lists'!$A$45:$A$118</xm:f>
          </x14:formula1>
          <xm:sqref>B6:B13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0"/>
  <sheetViews>
    <sheetView workbookViewId="0">
      <selection activeCell="H19" sqref="H19"/>
    </sheetView>
  </sheetViews>
  <sheetFormatPr defaultColWidth="8.81640625" defaultRowHeight="13" x14ac:dyDescent="0.3"/>
  <cols>
    <col min="1" max="1" width="3.1796875" style="42" customWidth="1"/>
    <col min="2" max="2" width="28.1796875" style="42" customWidth="1"/>
    <col min="3" max="3" width="44.1796875" style="60" customWidth="1"/>
    <col min="4" max="6" width="14.81640625" style="42" customWidth="1"/>
    <col min="7" max="7" width="11.1796875" style="42" customWidth="1"/>
    <col min="8" max="16384" width="8.81640625" style="42"/>
  </cols>
  <sheetData>
    <row r="1" spans="1:15" s="114" customFormat="1" ht="14.5" x14ac:dyDescent="0.35">
      <c r="A1" s="116" t="s">
        <v>234</v>
      </c>
      <c r="B1" s="110"/>
      <c r="C1" s="113"/>
      <c r="D1" s="110"/>
      <c r="E1" s="110"/>
      <c r="F1" s="110"/>
    </row>
    <row r="2" spans="1:15" s="114" customFormat="1" ht="14.5" x14ac:dyDescent="0.35">
      <c r="A2" s="344" t="s">
        <v>245</v>
      </c>
      <c r="B2" s="344"/>
      <c r="C2" s="344"/>
      <c r="D2" s="344"/>
      <c r="E2" s="344"/>
      <c r="F2" s="344"/>
      <c r="G2" s="115"/>
      <c r="H2" s="115"/>
      <c r="I2" s="115"/>
      <c r="J2" s="115"/>
      <c r="K2" s="115"/>
      <c r="L2" s="115"/>
      <c r="M2" s="115"/>
      <c r="N2" s="115"/>
      <c r="O2" s="115"/>
    </row>
    <row r="4" spans="1:15" x14ac:dyDescent="0.3">
      <c r="D4" s="346" t="s">
        <v>261</v>
      </c>
      <c r="E4" s="347"/>
      <c r="F4" s="348"/>
    </row>
    <row r="5" spans="1:15" x14ac:dyDescent="0.3">
      <c r="B5" s="54" t="s">
        <v>257</v>
      </c>
      <c r="C5" s="55" t="s">
        <v>259</v>
      </c>
      <c r="D5" s="56" t="s">
        <v>231</v>
      </c>
      <c r="E5" s="56" t="s">
        <v>232</v>
      </c>
      <c r="F5" s="56" t="s">
        <v>233</v>
      </c>
    </row>
    <row r="6" spans="1:15" x14ac:dyDescent="0.3">
      <c r="B6" s="57" t="s">
        <v>255</v>
      </c>
      <c r="C6" s="58"/>
      <c r="D6" s="96"/>
      <c r="E6" s="96"/>
      <c r="F6" s="96"/>
    </row>
    <row r="7" spans="1:15" x14ac:dyDescent="0.3">
      <c r="B7" s="57" t="s">
        <v>228</v>
      </c>
      <c r="C7" s="58"/>
      <c r="D7" s="96"/>
      <c r="E7" s="96"/>
      <c r="F7" s="96"/>
    </row>
    <row r="8" spans="1:15" x14ac:dyDescent="0.3">
      <c r="B8" s="57" t="s">
        <v>1</v>
      </c>
      <c r="C8" s="58"/>
      <c r="D8" s="96"/>
      <c r="E8" s="96"/>
      <c r="F8" s="96"/>
    </row>
    <row r="9" spans="1:15" x14ac:dyDescent="0.3">
      <c r="B9" s="57" t="s">
        <v>258</v>
      </c>
      <c r="C9" s="58"/>
      <c r="D9" s="96"/>
      <c r="E9" s="96"/>
      <c r="F9" s="96"/>
    </row>
    <row r="10" spans="1:15" x14ac:dyDescent="0.3">
      <c r="B10" s="57"/>
      <c r="C10" s="58"/>
      <c r="D10" s="96"/>
      <c r="E10" s="96"/>
      <c r="F10" s="96"/>
    </row>
    <row r="11" spans="1:15" ht="14.5" x14ac:dyDescent="0.45">
      <c r="B11" s="57"/>
      <c r="C11" s="58"/>
      <c r="D11" s="97"/>
      <c r="E11" s="97"/>
      <c r="F11" s="97"/>
      <c r="G11" s="46"/>
    </row>
    <row r="12" spans="1:15" ht="14.5" x14ac:dyDescent="0.45">
      <c r="B12" s="57"/>
      <c r="C12" s="58"/>
      <c r="D12" s="97"/>
      <c r="E12" s="97"/>
      <c r="F12" s="97"/>
      <c r="G12" s="46"/>
    </row>
    <row r="13" spans="1:15" x14ac:dyDescent="0.3">
      <c r="B13" s="24"/>
      <c r="C13" s="59" t="s">
        <v>2</v>
      </c>
      <c r="D13" s="98">
        <f>SUM(D6:D12)</f>
        <v>0</v>
      </c>
      <c r="E13" s="98">
        <f>SUM(E6:E12)</f>
        <v>0</v>
      </c>
      <c r="F13" s="98">
        <f>SUM(F6:F12)</f>
        <v>0</v>
      </c>
    </row>
    <row r="14" spans="1:15" x14ac:dyDescent="0.3">
      <c r="G14" s="51"/>
    </row>
    <row r="15" spans="1:15" x14ac:dyDescent="0.3">
      <c r="D15" s="345" t="s">
        <v>246</v>
      </c>
      <c r="E15" s="345"/>
      <c r="F15" s="345"/>
    </row>
    <row r="20" spans="2:2" ht="14.5" x14ac:dyDescent="0.35">
      <c r="B20" s="89"/>
    </row>
  </sheetData>
  <mergeCells count="3">
    <mergeCell ref="A2:F2"/>
    <mergeCell ref="D15:F15"/>
    <mergeCell ref="D4:F4"/>
  </mergeCells>
  <pageMargins left="0.7" right="0.7" top="0.75" bottom="0.75" header="0.3" footer="0.3"/>
  <pageSetup scale="9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Types of Startup Cost" prompt="Select from menu" xr:uid="{00000000-0002-0000-0400-000000000000}">
          <x14:formula1>
            <xm:f>'validation lists'!$D$37:$D$40</xm:f>
          </x14:formula1>
          <xm:sqref>B6:B12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C131-7098-4F08-AD57-6EC64810F49F}">
  <dimension ref="A1:I110"/>
  <sheetViews>
    <sheetView workbookViewId="0">
      <selection activeCell="D13" sqref="D13"/>
    </sheetView>
  </sheetViews>
  <sheetFormatPr defaultRowHeight="14.5" x14ac:dyDescent="0.35"/>
  <cols>
    <col min="1" max="1" width="4.453125" customWidth="1"/>
    <col min="2" max="2" width="25.08984375" customWidth="1"/>
    <col min="3" max="3" width="9.81640625" bestFit="1" customWidth="1"/>
    <col min="4" max="5" width="13.6328125" bestFit="1" customWidth="1"/>
    <col min="6" max="6" width="9.90625" customWidth="1"/>
  </cols>
  <sheetData>
    <row r="1" spans="1:6" x14ac:dyDescent="0.35">
      <c r="A1" s="435" t="s">
        <v>359</v>
      </c>
      <c r="B1" s="435"/>
      <c r="C1" s="415" t="s">
        <v>342</v>
      </c>
    </row>
    <row r="3" spans="1:6" x14ac:dyDescent="0.35">
      <c r="C3" s="398"/>
      <c r="D3" s="398"/>
      <c r="E3" s="398"/>
      <c r="F3" s="398"/>
    </row>
    <row r="4" spans="1:6" ht="24.5" x14ac:dyDescent="0.35">
      <c r="B4" s="436" t="s">
        <v>343</v>
      </c>
      <c r="C4" s="398"/>
      <c r="D4" s="398"/>
      <c r="E4" s="398"/>
      <c r="F4" s="398"/>
    </row>
    <row r="5" spans="1:6" x14ac:dyDescent="0.35">
      <c r="B5" s="398"/>
      <c r="C5" s="398"/>
      <c r="D5" s="398"/>
      <c r="E5" s="398"/>
      <c r="F5" s="398"/>
    </row>
    <row r="6" spans="1:6" x14ac:dyDescent="0.35">
      <c r="B6" s="399" t="s">
        <v>344</v>
      </c>
      <c r="C6" s="398"/>
      <c r="D6" s="398"/>
      <c r="E6" s="398"/>
      <c r="F6" s="398"/>
    </row>
    <row r="7" spans="1:6" x14ac:dyDescent="0.35">
      <c r="B7" s="398"/>
      <c r="C7" s="398"/>
      <c r="D7" s="398"/>
      <c r="E7" s="398"/>
      <c r="F7" s="398"/>
    </row>
    <row r="8" spans="1:6" ht="19.5" x14ac:dyDescent="0.35">
      <c r="B8" s="400" t="s">
        <v>345</v>
      </c>
      <c r="C8" s="398"/>
      <c r="D8" s="398"/>
      <c r="E8" s="398"/>
      <c r="F8" s="398"/>
    </row>
    <row r="9" spans="1:6" x14ac:dyDescent="0.35">
      <c r="B9" s="401"/>
      <c r="C9" s="398"/>
      <c r="D9" s="398"/>
      <c r="E9" s="398"/>
      <c r="F9" s="398"/>
    </row>
    <row r="10" spans="1:6" x14ac:dyDescent="0.35">
      <c r="B10" s="402" t="s">
        <v>346</v>
      </c>
      <c r="C10" s="398"/>
      <c r="D10" s="398"/>
      <c r="E10" s="398"/>
      <c r="F10" s="398"/>
    </row>
    <row r="11" spans="1:6" x14ac:dyDescent="0.35">
      <c r="B11" s="401"/>
      <c r="C11" s="398"/>
      <c r="D11" s="398"/>
      <c r="E11" s="398"/>
      <c r="F11" s="398"/>
    </row>
    <row r="12" spans="1:6" ht="15" thickBot="1" x14ac:dyDescent="0.4">
      <c r="B12" s="403" t="s">
        <v>347</v>
      </c>
      <c r="C12" s="403" t="s">
        <v>348</v>
      </c>
      <c r="D12" s="403" t="s">
        <v>349</v>
      </c>
      <c r="E12" s="403" t="s">
        <v>350</v>
      </c>
      <c r="F12" s="403" t="s">
        <v>12</v>
      </c>
    </row>
    <row r="13" spans="1:6" ht="15" thickBot="1" x14ac:dyDescent="0.4">
      <c r="B13" s="404" t="s">
        <v>351</v>
      </c>
      <c r="C13" s="405">
        <v>7395</v>
      </c>
      <c r="D13" s="405">
        <v>51</v>
      </c>
      <c r="E13" s="405">
        <v>510</v>
      </c>
      <c r="F13" s="406">
        <v>7956</v>
      </c>
    </row>
    <row r="14" spans="1:6" ht="15" thickBot="1" x14ac:dyDescent="0.4">
      <c r="B14" s="407" t="s">
        <v>352</v>
      </c>
      <c r="C14" s="407" t="s">
        <v>353</v>
      </c>
      <c r="D14" s="408">
        <v>51</v>
      </c>
      <c r="E14" s="408">
        <v>510</v>
      </c>
      <c r="F14" s="409">
        <v>13011</v>
      </c>
    </row>
    <row r="15" spans="1:6" x14ac:dyDescent="0.35">
      <c r="B15" s="401"/>
      <c r="C15" s="398"/>
      <c r="D15" s="398"/>
      <c r="E15" s="398"/>
      <c r="F15" s="398"/>
    </row>
    <row r="16" spans="1:6" x14ac:dyDescent="0.35">
      <c r="B16" s="402" t="s">
        <v>354</v>
      </c>
      <c r="C16" s="398"/>
      <c r="D16" s="398"/>
      <c r="E16" s="398"/>
      <c r="F16" s="398"/>
    </row>
    <row r="17" spans="2:6" x14ac:dyDescent="0.35">
      <c r="B17" s="401"/>
      <c r="C17" s="398"/>
      <c r="D17" s="398"/>
      <c r="E17" s="398"/>
      <c r="F17" s="398"/>
    </row>
    <row r="18" spans="2:6" ht="15" thickBot="1" x14ac:dyDescent="0.4">
      <c r="B18" s="403" t="s">
        <v>347</v>
      </c>
      <c r="C18" s="403" t="s">
        <v>348</v>
      </c>
      <c r="D18" s="403" t="s">
        <v>349</v>
      </c>
      <c r="E18" s="403" t="s">
        <v>350</v>
      </c>
      <c r="F18" s="403" t="s">
        <v>12</v>
      </c>
    </row>
    <row r="19" spans="2:6" ht="15" thickBot="1" x14ac:dyDescent="0.4">
      <c r="B19" s="404" t="s">
        <v>351</v>
      </c>
      <c r="C19" s="405">
        <v>493</v>
      </c>
      <c r="D19" s="405">
        <v>3.4</v>
      </c>
      <c r="E19" s="405">
        <v>34</v>
      </c>
      <c r="F19" s="406">
        <v>530.4</v>
      </c>
    </row>
    <row r="20" spans="2:6" ht="15" thickBot="1" x14ac:dyDescent="0.4">
      <c r="B20" s="407" t="s">
        <v>352</v>
      </c>
      <c r="C20" s="408">
        <v>830</v>
      </c>
      <c r="D20" s="408">
        <v>3.4</v>
      </c>
      <c r="E20" s="408">
        <v>34</v>
      </c>
      <c r="F20" s="410" t="s">
        <v>355</v>
      </c>
    </row>
    <row r="21" spans="2:6" x14ac:dyDescent="0.35">
      <c r="B21" s="401"/>
      <c r="C21" s="398"/>
      <c r="D21" s="398"/>
      <c r="E21" s="398"/>
      <c r="F21" s="398"/>
    </row>
    <row r="22" spans="2:6" x14ac:dyDescent="0.35">
      <c r="B22" s="401"/>
      <c r="C22" s="398"/>
      <c r="D22" s="398"/>
      <c r="E22" s="398"/>
      <c r="F22" s="398"/>
    </row>
    <row r="23" spans="2:6" ht="19.5" x14ac:dyDescent="0.35">
      <c r="B23" s="411" t="s">
        <v>356</v>
      </c>
      <c r="C23" s="398"/>
      <c r="D23" s="398"/>
      <c r="E23" s="398"/>
      <c r="F23" s="398"/>
    </row>
    <row r="24" spans="2:6" x14ac:dyDescent="0.35">
      <c r="B24" s="401"/>
      <c r="C24" s="398"/>
      <c r="D24" s="398"/>
      <c r="E24" s="398"/>
      <c r="F24" s="398"/>
    </row>
    <row r="25" spans="2:6" ht="15" thickBot="1" x14ac:dyDescent="0.4">
      <c r="B25" s="403" t="s">
        <v>347</v>
      </c>
      <c r="C25" s="403" t="s">
        <v>348</v>
      </c>
      <c r="D25" s="403" t="s">
        <v>349</v>
      </c>
      <c r="E25" s="403" t="s">
        <v>350</v>
      </c>
      <c r="F25" s="403" t="s">
        <v>12</v>
      </c>
    </row>
    <row r="26" spans="2:6" ht="15" thickBot="1" x14ac:dyDescent="0.4">
      <c r="B26" s="404" t="s">
        <v>351</v>
      </c>
      <c r="C26" s="405">
        <v>493</v>
      </c>
      <c r="D26" s="405">
        <v>0</v>
      </c>
      <c r="E26" s="405">
        <v>33.9</v>
      </c>
      <c r="F26" s="406">
        <v>526.9</v>
      </c>
    </row>
    <row r="27" spans="2:6" ht="15" thickBot="1" x14ac:dyDescent="0.4">
      <c r="B27" s="407" t="s">
        <v>357</v>
      </c>
      <c r="C27" s="408">
        <v>830</v>
      </c>
      <c r="D27" s="408">
        <v>0</v>
      </c>
      <c r="E27" s="408">
        <v>33.9</v>
      </c>
      <c r="F27" s="409">
        <v>863.9</v>
      </c>
    </row>
    <row r="30" spans="2:6" ht="39" x14ac:dyDescent="0.35">
      <c r="B30" s="388" t="s">
        <v>358</v>
      </c>
    </row>
    <row r="32" spans="2:6" ht="15" customHeight="1" thickBot="1" x14ac:dyDescent="0.4">
      <c r="B32" s="412" t="s">
        <v>347</v>
      </c>
      <c r="C32" s="412" t="s">
        <v>348</v>
      </c>
      <c r="D32" s="412" t="s">
        <v>349</v>
      </c>
      <c r="E32" s="412" t="s">
        <v>350</v>
      </c>
      <c r="F32" s="412" t="s">
        <v>12</v>
      </c>
    </row>
    <row r="33" spans="2:6" ht="15" thickBot="1" x14ac:dyDescent="0.4">
      <c r="B33" s="413" t="s">
        <v>351</v>
      </c>
      <c r="C33" s="414">
        <v>493</v>
      </c>
      <c r="D33" s="414">
        <v>0</v>
      </c>
      <c r="E33" s="414">
        <v>0</v>
      </c>
      <c r="F33" s="393">
        <v>493</v>
      </c>
    </row>
    <row r="34" spans="2:6" ht="15" thickBot="1" x14ac:dyDescent="0.4">
      <c r="B34" s="394" t="s">
        <v>357</v>
      </c>
      <c r="C34" s="395">
        <v>830</v>
      </c>
      <c r="D34" s="395">
        <v>0</v>
      </c>
      <c r="E34" s="395">
        <v>0</v>
      </c>
      <c r="F34" s="396">
        <v>830</v>
      </c>
    </row>
    <row r="36" spans="2:6" x14ac:dyDescent="0.35">
      <c r="B36" s="397"/>
      <c r="C36" s="398"/>
      <c r="D36" s="398"/>
      <c r="E36" s="398"/>
    </row>
    <row r="37" spans="2:6" ht="24.5" x14ac:dyDescent="0.35">
      <c r="B37" s="436" t="s">
        <v>360</v>
      </c>
      <c r="C37" s="398"/>
      <c r="D37" s="398"/>
      <c r="E37" s="398"/>
    </row>
    <row r="38" spans="2:6" x14ac:dyDescent="0.35">
      <c r="B38" s="398"/>
      <c r="C38" s="398"/>
      <c r="D38" s="398"/>
      <c r="E38" s="398"/>
    </row>
    <row r="39" spans="2:6" x14ac:dyDescent="0.35">
      <c r="B39" s="398"/>
      <c r="C39" s="398"/>
      <c r="D39" s="398"/>
      <c r="E39" s="398"/>
    </row>
    <row r="40" spans="2:6" x14ac:dyDescent="0.35">
      <c r="B40" s="399" t="s">
        <v>344</v>
      </c>
      <c r="C40" s="398"/>
      <c r="D40" s="398"/>
      <c r="E40" s="398"/>
    </row>
    <row r="41" spans="2:6" x14ac:dyDescent="0.35">
      <c r="B41" s="435" t="s">
        <v>418</v>
      </c>
      <c r="C41" s="398"/>
      <c r="D41" s="398"/>
      <c r="E41" s="398"/>
    </row>
    <row r="42" spans="2:6" x14ac:dyDescent="0.35">
      <c r="B42" s="398"/>
      <c r="C42" s="398"/>
      <c r="D42" s="398"/>
      <c r="E42" s="398"/>
    </row>
    <row r="43" spans="2:6" ht="19.5" x14ac:dyDescent="0.35">
      <c r="B43" s="400" t="s">
        <v>345</v>
      </c>
      <c r="C43" s="398"/>
      <c r="D43" s="398"/>
      <c r="E43" s="398"/>
    </row>
    <row r="44" spans="2:6" ht="15" thickBot="1" x14ac:dyDescent="0.4">
      <c r="B44" s="424" t="s">
        <v>361</v>
      </c>
      <c r="C44" s="424" t="s">
        <v>348</v>
      </c>
      <c r="D44" s="424" t="s">
        <v>350</v>
      </c>
      <c r="E44" s="424" t="s">
        <v>362</v>
      </c>
    </row>
    <row r="45" spans="2:6" ht="23" x14ac:dyDescent="0.35">
      <c r="B45" s="416" t="s">
        <v>363</v>
      </c>
      <c r="C45" s="437">
        <v>858</v>
      </c>
      <c r="D45" s="438">
        <v>34</v>
      </c>
      <c r="E45" s="443">
        <v>892</v>
      </c>
    </row>
    <row r="46" spans="2:6" ht="15" thickBot="1" x14ac:dyDescent="0.4">
      <c r="B46" s="425" t="s">
        <v>364</v>
      </c>
      <c r="C46" s="439"/>
      <c r="D46" s="440"/>
      <c r="E46" s="444"/>
    </row>
    <row r="47" spans="2:6" x14ac:dyDescent="0.35">
      <c r="B47" s="426" t="s">
        <v>365</v>
      </c>
      <c r="C47" s="441">
        <v>960</v>
      </c>
      <c r="D47" s="441">
        <v>34</v>
      </c>
      <c r="E47" s="445">
        <v>994</v>
      </c>
    </row>
    <row r="48" spans="2:6" ht="35" thickBot="1" x14ac:dyDescent="0.4">
      <c r="B48" s="421" t="s">
        <v>366</v>
      </c>
      <c r="C48" s="442"/>
      <c r="D48" s="442"/>
      <c r="E48" s="446"/>
    </row>
    <row r="49" spans="2:5" ht="15" thickBot="1" x14ac:dyDescent="0.4">
      <c r="B49" s="427" t="s">
        <v>367</v>
      </c>
      <c r="C49" s="428">
        <v>747</v>
      </c>
      <c r="D49" s="428">
        <v>34</v>
      </c>
      <c r="E49" s="406">
        <v>781</v>
      </c>
    </row>
    <row r="51" spans="2:5" ht="19.5" x14ac:dyDescent="0.35">
      <c r="B51" s="400" t="s">
        <v>373</v>
      </c>
    </row>
    <row r="52" spans="2:5" ht="21.5" customHeight="1" thickBot="1" x14ac:dyDescent="0.4">
      <c r="B52" s="412" t="s">
        <v>347</v>
      </c>
      <c r="C52" s="412" t="s">
        <v>348</v>
      </c>
      <c r="D52" s="412" t="s">
        <v>350</v>
      </c>
      <c r="E52" s="412" t="s">
        <v>362</v>
      </c>
    </row>
    <row r="53" spans="2:5" ht="15" thickBot="1" x14ac:dyDescent="0.4">
      <c r="B53" s="413" t="s">
        <v>368</v>
      </c>
      <c r="C53" s="414">
        <v>858</v>
      </c>
      <c r="D53" s="414">
        <v>34</v>
      </c>
      <c r="E53" s="393">
        <v>892</v>
      </c>
    </row>
    <row r="54" spans="2:5" x14ac:dyDescent="0.35">
      <c r="B54" s="420" t="s">
        <v>369</v>
      </c>
      <c r="C54" s="422">
        <v>960</v>
      </c>
      <c r="D54" s="422">
        <v>34</v>
      </c>
      <c r="E54" s="423">
        <v>994</v>
      </c>
    </row>
    <row r="55" spans="2:5" ht="15" thickBot="1" x14ac:dyDescent="0.4">
      <c r="B55" s="421" t="s">
        <v>370</v>
      </c>
      <c r="C55" s="447"/>
      <c r="D55" s="447"/>
      <c r="E55" s="448"/>
    </row>
    <row r="56" spans="2:5" x14ac:dyDescent="0.35">
      <c r="B56" s="416" t="s">
        <v>371</v>
      </c>
      <c r="C56" s="418">
        <v>747</v>
      </c>
      <c r="D56" s="418">
        <v>34</v>
      </c>
      <c r="E56" s="419">
        <v>781</v>
      </c>
    </row>
    <row r="57" spans="2:5" ht="15" thickBot="1" x14ac:dyDescent="0.4">
      <c r="B57" s="417" t="s">
        <v>372</v>
      </c>
      <c r="C57" s="449"/>
      <c r="D57" s="449"/>
      <c r="E57" s="450"/>
    </row>
    <row r="59" spans="2:5" ht="19.5" x14ac:dyDescent="0.35">
      <c r="B59" s="388" t="s">
        <v>374</v>
      </c>
    </row>
    <row r="60" spans="2:5" ht="23.5" thickBot="1" x14ac:dyDescent="0.4">
      <c r="B60" s="390" t="s">
        <v>347</v>
      </c>
      <c r="C60" s="390" t="s">
        <v>348</v>
      </c>
      <c r="D60" s="390" t="s">
        <v>350</v>
      </c>
      <c r="E60" s="390" t="s">
        <v>362</v>
      </c>
    </row>
    <row r="61" spans="2:5" ht="15" thickBot="1" x14ac:dyDescent="0.4">
      <c r="B61" s="391" t="s">
        <v>368</v>
      </c>
      <c r="C61" s="392">
        <v>858</v>
      </c>
      <c r="D61" s="392">
        <v>0</v>
      </c>
      <c r="E61" s="393">
        <v>858</v>
      </c>
    </row>
    <row r="62" spans="2:5" x14ac:dyDescent="0.35">
      <c r="B62" s="420" t="s">
        <v>369</v>
      </c>
      <c r="C62" s="422">
        <v>960</v>
      </c>
      <c r="D62" s="422">
        <v>0</v>
      </c>
      <c r="E62" s="423">
        <v>960</v>
      </c>
    </row>
    <row r="63" spans="2:5" ht="15" thickBot="1" x14ac:dyDescent="0.4">
      <c r="B63" s="421" t="s">
        <v>370</v>
      </c>
      <c r="C63" s="447"/>
      <c r="D63" s="447"/>
      <c r="E63" s="448"/>
    </row>
    <row r="64" spans="2:5" x14ac:dyDescent="0.35">
      <c r="B64" s="429" t="s">
        <v>371</v>
      </c>
      <c r="C64" s="431">
        <v>747</v>
      </c>
      <c r="D64" s="431">
        <v>0</v>
      </c>
      <c r="E64" s="419">
        <v>747</v>
      </c>
    </row>
    <row r="65" spans="2:6" ht="15" thickBot="1" x14ac:dyDescent="0.4">
      <c r="B65" s="430" t="s">
        <v>372</v>
      </c>
      <c r="C65" s="451"/>
      <c r="D65" s="451"/>
      <c r="E65" s="450"/>
    </row>
    <row r="67" spans="2:6" ht="19.5" x14ac:dyDescent="0.35">
      <c r="B67" s="400" t="s">
        <v>375</v>
      </c>
    </row>
    <row r="68" spans="2:6" ht="23.5" thickBot="1" x14ac:dyDescent="0.4">
      <c r="B68" s="390" t="s">
        <v>376</v>
      </c>
      <c r="C68" s="390" t="s">
        <v>348</v>
      </c>
      <c r="D68" s="390" t="s">
        <v>350</v>
      </c>
      <c r="E68" s="390" t="s">
        <v>377</v>
      </c>
      <c r="F68" s="390" t="s">
        <v>378</v>
      </c>
    </row>
    <row r="69" spans="2:6" ht="23.5" thickBot="1" x14ac:dyDescent="0.4">
      <c r="B69" s="391" t="s">
        <v>379</v>
      </c>
      <c r="C69" s="392">
        <v>585</v>
      </c>
      <c r="D69" s="392">
        <v>0</v>
      </c>
      <c r="E69" s="392">
        <v>0</v>
      </c>
      <c r="F69" s="393">
        <v>585</v>
      </c>
    </row>
    <row r="70" spans="2:6" ht="23.5" thickBot="1" x14ac:dyDescent="0.4">
      <c r="B70" s="394" t="s">
        <v>380</v>
      </c>
      <c r="C70" s="395">
        <v>585</v>
      </c>
      <c r="D70" s="395">
        <v>0</v>
      </c>
      <c r="E70" s="395">
        <v>0</v>
      </c>
      <c r="F70" s="396">
        <v>585</v>
      </c>
    </row>
    <row r="71" spans="2:6" ht="23.5" thickBot="1" x14ac:dyDescent="0.4">
      <c r="B71" s="391" t="s">
        <v>381</v>
      </c>
      <c r="C71" s="392">
        <v>585</v>
      </c>
      <c r="D71" s="392">
        <v>0</v>
      </c>
      <c r="E71" s="392">
        <v>0</v>
      </c>
      <c r="F71" s="393">
        <v>585</v>
      </c>
    </row>
    <row r="72" spans="2:6" ht="23.5" thickBot="1" x14ac:dyDescent="0.4">
      <c r="B72" s="394" t="s">
        <v>382</v>
      </c>
      <c r="C72" s="395">
        <v>585</v>
      </c>
      <c r="D72" s="395">
        <v>0</v>
      </c>
      <c r="E72" s="395">
        <v>0</v>
      </c>
      <c r="F72" s="396">
        <v>585</v>
      </c>
    </row>
    <row r="73" spans="2:6" ht="23.5" thickBot="1" x14ac:dyDescent="0.4">
      <c r="B73" s="391" t="s">
        <v>383</v>
      </c>
      <c r="C73" s="392">
        <v>585</v>
      </c>
      <c r="D73" s="392">
        <v>0</v>
      </c>
      <c r="E73" s="392">
        <v>0</v>
      </c>
      <c r="F73" s="393">
        <v>585</v>
      </c>
    </row>
    <row r="74" spans="2:6" ht="23.5" customHeight="1" thickBot="1" x14ac:dyDescent="0.4">
      <c r="B74" s="394" t="s">
        <v>384</v>
      </c>
      <c r="C74" s="395">
        <v>585</v>
      </c>
      <c r="D74" s="395">
        <v>0</v>
      </c>
      <c r="E74" s="395">
        <v>0</v>
      </c>
      <c r="F74" s="396">
        <v>585</v>
      </c>
    </row>
    <row r="75" spans="2:6" ht="35" thickBot="1" x14ac:dyDescent="0.4">
      <c r="B75" s="391" t="s">
        <v>385</v>
      </c>
      <c r="C75" s="392">
        <v>585</v>
      </c>
      <c r="D75" s="392">
        <v>0</v>
      </c>
      <c r="E75" s="392">
        <v>0</v>
      </c>
      <c r="F75" s="393">
        <v>585</v>
      </c>
    </row>
    <row r="76" spans="2:6" ht="23" x14ac:dyDescent="0.35">
      <c r="B76" s="420" t="s">
        <v>386</v>
      </c>
      <c r="C76" s="422">
        <v>585</v>
      </c>
      <c r="D76" s="422">
        <v>0</v>
      </c>
      <c r="E76" s="422">
        <v>0</v>
      </c>
      <c r="F76" s="423">
        <v>585</v>
      </c>
    </row>
    <row r="77" spans="2:6" ht="35" thickBot="1" x14ac:dyDescent="0.4">
      <c r="B77" s="421" t="s">
        <v>387</v>
      </c>
      <c r="C77" s="447"/>
      <c r="D77" s="447"/>
      <c r="E77" s="447"/>
      <c r="F77" s="448"/>
    </row>
    <row r="78" spans="2:6" ht="23.5" thickBot="1" x14ac:dyDescent="0.4">
      <c r="B78" s="391" t="s">
        <v>388</v>
      </c>
      <c r="C78" s="392">
        <v>720</v>
      </c>
      <c r="D78" s="392">
        <v>0</v>
      </c>
      <c r="E78" s="392">
        <v>0</v>
      </c>
      <c r="F78" s="393">
        <v>720</v>
      </c>
    </row>
    <row r="79" spans="2:6" ht="23.5" thickBot="1" x14ac:dyDescent="0.4">
      <c r="B79" s="394" t="s">
        <v>389</v>
      </c>
      <c r="C79" s="395">
        <v>720</v>
      </c>
      <c r="D79" s="395">
        <v>0</v>
      </c>
      <c r="E79" s="395">
        <v>0</v>
      </c>
      <c r="F79" s="396">
        <v>720</v>
      </c>
    </row>
    <row r="80" spans="2:6" ht="35" thickBot="1" x14ac:dyDescent="0.4">
      <c r="B80" s="391" t="s">
        <v>390</v>
      </c>
      <c r="C80" s="392">
        <v>720</v>
      </c>
      <c r="D80" s="392">
        <v>0</v>
      </c>
      <c r="E80" s="392">
        <v>0</v>
      </c>
      <c r="F80" s="393">
        <v>720</v>
      </c>
    </row>
    <row r="81" spans="2:9" ht="35" thickBot="1" x14ac:dyDescent="0.4">
      <c r="B81" s="394" t="s">
        <v>391</v>
      </c>
      <c r="C81" s="395">
        <v>720</v>
      </c>
      <c r="D81" s="395">
        <v>0</v>
      </c>
      <c r="E81" s="395">
        <v>0</v>
      </c>
      <c r="F81" s="396">
        <v>720</v>
      </c>
    </row>
    <row r="82" spans="2:9" ht="23.5" thickBot="1" x14ac:dyDescent="0.4">
      <c r="B82" s="391" t="s">
        <v>392</v>
      </c>
      <c r="C82" s="392">
        <v>720</v>
      </c>
      <c r="D82" s="392">
        <v>0</v>
      </c>
      <c r="E82" s="392">
        <v>0</v>
      </c>
      <c r="F82" s="393">
        <v>720</v>
      </c>
    </row>
    <row r="83" spans="2:9" ht="35" thickBot="1" x14ac:dyDescent="0.4">
      <c r="B83" s="394" t="s">
        <v>393</v>
      </c>
      <c r="C83" s="395">
        <v>585</v>
      </c>
      <c r="D83" s="395">
        <v>0</v>
      </c>
      <c r="E83" s="395">
        <v>0</v>
      </c>
      <c r="F83" s="396">
        <v>585</v>
      </c>
    </row>
    <row r="84" spans="2:9" ht="46.5" thickBot="1" x14ac:dyDescent="0.4">
      <c r="B84" s="391" t="s">
        <v>394</v>
      </c>
      <c r="C84" s="392">
        <v>720</v>
      </c>
      <c r="D84" s="392">
        <v>0</v>
      </c>
      <c r="E84" s="392">
        <v>0</v>
      </c>
      <c r="F84" s="393">
        <v>720</v>
      </c>
    </row>
    <row r="85" spans="2:9" ht="35" thickBot="1" x14ac:dyDescent="0.4">
      <c r="B85" s="394" t="s">
        <v>395</v>
      </c>
      <c r="C85" s="395">
        <v>720</v>
      </c>
      <c r="D85" s="395">
        <v>0</v>
      </c>
      <c r="E85" s="395">
        <v>0</v>
      </c>
      <c r="F85" s="396">
        <v>720</v>
      </c>
    </row>
    <row r="86" spans="2:9" ht="23.5" thickBot="1" x14ac:dyDescent="0.4">
      <c r="B86" s="391" t="s">
        <v>396</v>
      </c>
      <c r="C86" s="392">
        <v>858</v>
      </c>
      <c r="D86" s="392">
        <v>0</v>
      </c>
      <c r="E86" s="392">
        <v>34</v>
      </c>
      <c r="F86" s="393">
        <v>892</v>
      </c>
    </row>
    <row r="87" spans="2:9" ht="23" x14ac:dyDescent="0.35">
      <c r="B87" s="420" t="s">
        <v>396</v>
      </c>
      <c r="C87" s="422">
        <v>960</v>
      </c>
      <c r="D87" s="422">
        <v>0</v>
      </c>
      <c r="E87" s="422">
        <v>34</v>
      </c>
      <c r="F87" s="423">
        <v>994</v>
      </c>
    </row>
    <row r="88" spans="2:9" ht="23.5" thickBot="1" x14ac:dyDescent="0.4">
      <c r="B88" s="421" t="s">
        <v>397</v>
      </c>
      <c r="C88" s="447"/>
      <c r="D88" s="447"/>
      <c r="E88" s="447"/>
      <c r="F88" s="448"/>
    </row>
    <row r="89" spans="2:9" x14ac:dyDescent="0.35">
      <c r="B89" s="387"/>
    </row>
    <row r="90" spans="2:9" ht="19.5" x14ac:dyDescent="0.35">
      <c r="B90" s="400" t="s">
        <v>416</v>
      </c>
    </row>
    <row r="91" spans="2:9" ht="35" thickBot="1" x14ac:dyDescent="0.4">
      <c r="B91" s="390" t="s">
        <v>376</v>
      </c>
      <c r="C91" s="390" t="s">
        <v>398</v>
      </c>
      <c r="D91" s="390" t="s">
        <v>350</v>
      </c>
      <c r="E91" s="390" t="s">
        <v>377</v>
      </c>
      <c r="F91" s="390" t="s">
        <v>399</v>
      </c>
    </row>
    <row r="92" spans="2:9" ht="23.5" thickBot="1" x14ac:dyDescent="0.4">
      <c r="B92" s="391" t="s">
        <v>400</v>
      </c>
      <c r="C92" s="392">
        <v>858</v>
      </c>
      <c r="D92" s="392">
        <v>34</v>
      </c>
      <c r="E92" s="392">
        <v>118</v>
      </c>
      <c r="F92" s="393">
        <v>30300</v>
      </c>
    </row>
    <row r="93" spans="2:9" ht="23.5" thickBot="1" x14ac:dyDescent="0.4">
      <c r="B93" s="394" t="s">
        <v>401</v>
      </c>
      <c r="C93" s="395">
        <v>858</v>
      </c>
      <c r="D93" s="395">
        <v>34</v>
      </c>
      <c r="E93" s="395">
        <v>118</v>
      </c>
      <c r="F93" s="396">
        <v>30300</v>
      </c>
    </row>
    <row r="94" spans="2:9" ht="20" thickBot="1" x14ac:dyDescent="0.4">
      <c r="B94" s="434" t="s">
        <v>417</v>
      </c>
      <c r="C94" s="392">
        <v>874.89</v>
      </c>
      <c r="D94" s="392">
        <v>34</v>
      </c>
      <c r="E94" s="392">
        <v>155</v>
      </c>
      <c r="F94" s="393">
        <v>31917</v>
      </c>
      <c r="I94" s="400"/>
    </row>
    <row r="95" spans="2:9" ht="23.5" thickBot="1" x14ac:dyDescent="0.4">
      <c r="B95" s="394" t="s">
        <v>402</v>
      </c>
      <c r="C95" s="395">
        <v>926.61</v>
      </c>
      <c r="D95" s="395">
        <v>34</v>
      </c>
      <c r="E95" s="395">
        <v>200</v>
      </c>
      <c r="F95" s="396">
        <v>38300</v>
      </c>
    </row>
    <row r="96" spans="2:9" ht="23.5" thickBot="1" x14ac:dyDescent="0.4">
      <c r="B96" s="391" t="s">
        <v>403</v>
      </c>
      <c r="C96" s="392">
        <v>926.61</v>
      </c>
      <c r="D96" s="392">
        <v>34</v>
      </c>
      <c r="E96" s="392">
        <v>200</v>
      </c>
      <c r="F96" s="393">
        <v>38300</v>
      </c>
    </row>
    <row r="97" spans="2:6" ht="15" thickBot="1" x14ac:dyDescent="0.4">
      <c r="B97" s="394" t="s">
        <v>404</v>
      </c>
      <c r="C97" s="395">
        <v>812.74</v>
      </c>
      <c r="D97" s="395">
        <v>0</v>
      </c>
      <c r="E97" s="395">
        <v>160</v>
      </c>
      <c r="F97" s="396">
        <v>32100</v>
      </c>
    </row>
    <row r="98" spans="2:6" ht="23.5" thickBot="1" x14ac:dyDescent="0.4">
      <c r="B98" s="391" t="s">
        <v>405</v>
      </c>
      <c r="C98" s="392">
        <v>863.25</v>
      </c>
      <c r="D98" s="392">
        <v>34</v>
      </c>
      <c r="E98" s="392">
        <v>189.6</v>
      </c>
      <c r="F98" s="393">
        <v>58690</v>
      </c>
    </row>
    <row r="99" spans="2:6" ht="23.5" thickBot="1" x14ac:dyDescent="0.4">
      <c r="B99" s="394" t="s">
        <v>406</v>
      </c>
      <c r="C99" s="395">
        <v>858</v>
      </c>
      <c r="D99" s="395">
        <v>34</v>
      </c>
      <c r="E99" s="395">
        <v>118</v>
      </c>
      <c r="F99" s="396">
        <v>30300</v>
      </c>
    </row>
    <row r="100" spans="2:6" ht="35" thickBot="1" x14ac:dyDescent="0.4">
      <c r="B100" s="391" t="s">
        <v>407</v>
      </c>
      <c r="C100" s="392">
        <v>876.38</v>
      </c>
      <c r="D100" s="392">
        <v>34</v>
      </c>
      <c r="E100" s="392">
        <v>115.12</v>
      </c>
      <c r="F100" s="393">
        <v>66145</v>
      </c>
    </row>
    <row r="101" spans="2:6" ht="23.5" thickBot="1" x14ac:dyDescent="0.4">
      <c r="B101" s="394" t="s">
        <v>408</v>
      </c>
      <c r="C101" s="395">
        <v>714.29</v>
      </c>
      <c r="D101" s="395">
        <v>0</v>
      </c>
      <c r="E101" s="395">
        <v>0</v>
      </c>
      <c r="F101" s="396">
        <v>25000</v>
      </c>
    </row>
    <row r="102" spans="2:6" ht="23.5" thickBot="1" x14ac:dyDescent="0.4">
      <c r="B102" s="391" t="s">
        <v>409</v>
      </c>
      <c r="C102" s="392">
        <v>760.56</v>
      </c>
      <c r="D102" s="392">
        <v>0</v>
      </c>
      <c r="E102" s="392">
        <v>0</v>
      </c>
      <c r="F102" s="393">
        <v>54000</v>
      </c>
    </row>
    <row r="103" spans="2:6" ht="23.5" thickBot="1" x14ac:dyDescent="0.4">
      <c r="B103" s="394" t="s">
        <v>410</v>
      </c>
      <c r="C103" s="395">
        <v>611.83000000000004</v>
      </c>
      <c r="D103" s="395">
        <v>34</v>
      </c>
      <c r="E103" s="395">
        <v>0</v>
      </c>
      <c r="F103" s="396">
        <v>38750</v>
      </c>
    </row>
    <row r="104" spans="2:6" ht="23.5" thickBot="1" x14ac:dyDescent="0.4">
      <c r="B104" s="391" t="s">
        <v>411</v>
      </c>
      <c r="C104" s="392">
        <v>566.66999999999996</v>
      </c>
      <c r="D104" s="392">
        <v>0</v>
      </c>
      <c r="E104" s="392">
        <v>0</v>
      </c>
      <c r="F104" s="393">
        <v>34000</v>
      </c>
    </row>
    <row r="105" spans="2:6" ht="23.5" thickBot="1" x14ac:dyDescent="0.4">
      <c r="B105" s="394" t="s">
        <v>412</v>
      </c>
      <c r="C105" s="395">
        <v>834.05</v>
      </c>
      <c r="D105" s="395">
        <v>34</v>
      </c>
      <c r="E105" s="395">
        <v>90.28</v>
      </c>
      <c r="F105" s="396">
        <v>34500</v>
      </c>
    </row>
    <row r="106" spans="2:6" ht="23.5" thickBot="1" x14ac:dyDescent="0.4">
      <c r="B106" s="391" t="s">
        <v>413</v>
      </c>
      <c r="C106" s="392">
        <v>834.13</v>
      </c>
      <c r="D106" s="392">
        <v>34</v>
      </c>
      <c r="E106" s="392">
        <v>67.709999999999994</v>
      </c>
      <c r="F106" s="393">
        <v>22460</v>
      </c>
    </row>
    <row r="107" spans="2:6" ht="23.5" thickBot="1" x14ac:dyDescent="0.4">
      <c r="B107" s="394" t="s">
        <v>414</v>
      </c>
      <c r="C107" s="395">
        <v>834.13</v>
      </c>
      <c r="D107" s="395">
        <v>34</v>
      </c>
      <c r="E107" s="395">
        <v>67.709999999999994</v>
      </c>
      <c r="F107" s="396">
        <v>11230</v>
      </c>
    </row>
    <row r="108" spans="2:6" ht="15" thickBot="1" x14ac:dyDescent="0.4">
      <c r="B108" s="432"/>
    </row>
    <row r="109" spans="2:6" x14ac:dyDescent="0.35">
      <c r="B109" s="389"/>
    </row>
    <row r="110" spans="2:6" ht="52" x14ac:dyDescent="0.35">
      <c r="B110" s="433" t="s">
        <v>415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5"/>
  <sheetViews>
    <sheetView workbookViewId="0">
      <selection activeCell="H18" sqref="H18"/>
    </sheetView>
  </sheetViews>
  <sheetFormatPr defaultColWidth="17.08984375" defaultRowHeight="12" x14ac:dyDescent="0.3"/>
  <cols>
    <col min="1" max="1" width="36.08984375" style="70" customWidth="1"/>
    <col min="2" max="2" width="17.08984375" style="62"/>
    <col min="3" max="3" width="10.453125" style="63" customWidth="1"/>
    <col min="4" max="16384" width="17.08984375" style="63"/>
  </cols>
  <sheetData>
    <row r="1" spans="1:5" ht="14.5" x14ac:dyDescent="0.35">
      <c r="A1" s="84" t="s">
        <v>278</v>
      </c>
      <c r="D1" s="84" t="s">
        <v>279</v>
      </c>
    </row>
    <row r="3" spans="1:5" ht="13" x14ac:dyDescent="0.3">
      <c r="A3" s="64" t="s">
        <v>15</v>
      </c>
      <c r="B3" s="64" t="s">
        <v>16</v>
      </c>
      <c r="D3" s="87" t="s">
        <v>199</v>
      </c>
      <c r="E3" s="1"/>
    </row>
    <row r="4" spans="1:5" ht="13" x14ac:dyDescent="0.3">
      <c r="A4" s="65" t="s">
        <v>17</v>
      </c>
      <c r="B4" s="66" t="s">
        <v>18</v>
      </c>
      <c r="D4" s="1" t="s">
        <v>335</v>
      </c>
      <c r="E4" s="1"/>
    </row>
    <row r="5" spans="1:5" ht="13" x14ac:dyDescent="0.3">
      <c r="A5" s="65" t="s">
        <v>19</v>
      </c>
      <c r="B5" s="66" t="s">
        <v>18</v>
      </c>
      <c r="C5" s="67"/>
      <c r="D5" s="1" t="s">
        <v>333</v>
      </c>
      <c r="E5" s="1"/>
    </row>
    <row r="6" spans="1:5" ht="13" x14ac:dyDescent="0.3">
      <c r="A6" s="65" t="s">
        <v>20</v>
      </c>
      <c r="B6" s="66" t="s">
        <v>18</v>
      </c>
      <c r="C6" s="67"/>
      <c r="D6" s="63" t="s">
        <v>334</v>
      </c>
      <c r="E6" s="1"/>
    </row>
    <row r="7" spans="1:5" ht="13" x14ac:dyDescent="0.3">
      <c r="A7" s="65" t="s">
        <v>21</v>
      </c>
      <c r="B7" s="66" t="s">
        <v>18</v>
      </c>
      <c r="C7" s="67"/>
      <c r="D7" s="1" t="s">
        <v>201</v>
      </c>
      <c r="E7" s="1"/>
    </row>
    <row r="8" spans="1:5" ht="13" x14ac:dyDescent="0.3">
      <c r="A8" s="65" t="s">
        <v>22</v>
      </c>
      <c r="B8" s="66" t="s">
        <v>18</v>
      </c>
      <c r="C8" s="67"/>
      <c r="D8" s="1" t="s">
        <v>202</v>
      </c>
      <c r="E8" s="1"/>
    </row>
    <row r="9" spans="1:5" ht="13" x14ac:dyDescent="0.3">
      <c r="A9" s="65" t="s">
        <v>23</v>
      </c>
      <c r="B9" s="66" t="s">
        <v>18</v>
      </c>
      <c r="C9" s="67"/>
      <c r="D9" s="1" t="s">
        <v>200</v>
      </c>
      <c r="E9" s="104"/>
    </row>
    <row r="10" spans="1:5" ht="13" x14ac:dyDescent="0.3">
      <c r="A10" s="65" t="s">
        <v>24</v>
      </c>
      <c r="B10" s="66" t="s">
        <v>18</v>
      </c>
      <c r="C10" s="67"/>
      <c r="D10" s="103" t="s">
        <v>260</v>
      </c>
      <c r="E10" s="1"/>
    </row>
    <row r="11" spans="1:5" ht="13" x14ac:dyDescent="0.3">
      <c r="A11" s="65" t="s">
        <v>25</v>
      </c>
      <c r="B11" s="66" t="s">
        <v>18</v>
      </c>
      <c r="C11" s="67"/>
      <c r="D11" s="1" t="s">
        <v>204</v>
      </c>
      <c r="E11" s="1"/>
    </row>
    <row r="12" spans="1:5" ht="13" x14ac:dyDescent="0.3">
      <c r="A12" s="65" t="s">
        <v>26</v>
      </c>
      <c r="B12" s="66" t="s">
        <v>18</v>
      </c>
      <c r="D12" s="1" t="s">
        <v>208</v>
      </c>
      <c r="E12" s="1"/>
    </row>
    <row r="13" spans="1:5" ht="13" x14ac:dyDescent="0.3">
      <c r="A13" s="65" t="s">
        <v>27</v>
      </c>
      <c r="B13" s="66" t="s">
        <v>18</v>
      </c>
      <c r="D13" s="1" t="s">
        <v>212</v>
      </c>
      <c r="E13" s="1"/>
    </row>
    <row r="14" spans="1:5" ht="13" x14ac:dyDescent="0.3">
      <c r="A14" s="65" t="s">
        <v>28</v>
      </c>
      <c r="B14" s="66" t="s">
        <v>18</v>
      </c>
      <c r="D14" s="1" t="s">
        <v>213</v>
      </c>
      <c r="E14" s="1"/>
    </row>
    <row r="15" spans="1:5" ht="13" x14ac:dyDescent="0.3">
      <c r="A15" s="65" t="s">
        <v>29</v>
      </c>
      <c r="B15" s="66" t="s">
        <v>18</v>
      </c>
      <c r="D15" s="1" t="s">
        <v>215</v>
      </c>
      <c r="E15" s="1"/>
    </row>
    <row r="16" spans="1:5" ht="13" x14ac:dyDescent="0.3">
      <c r="A16" s="65" t="s">
        <v>30</v>
      </c>
      <c r="B16" s="66" t="s">
        <v>18</v>
      </c>
      <c r="D16" s="1" t="s">
        <v>207</v>
      </c>
      <c r="E16" s="1"/>
    </row>
    <row r="17" spans="1:5" ht="13" x14ac:dyDescent="0.3">
      <c r="A17" s="65" t="s">
        <v>31</v>
      </c>
      <c r="B17" s="66" t="s">
        <v>18</v>
      </c>
      <c r="D17" s="1" t="s">
        <v>211</v>
      </c>
      <c r="E17" s="1"/>
    </row>
    <row r="18" spans="1:5" ht="13" x14ac:dyDescent="0.3">
      <c r="A18" s="65" t="s">
        <v>32</v>
      </c>
      <c r="B18" s="66" t="s">
        <v>18</v>
      </c>
      <c r="D18" s="1" t="s">
        <v>203</v>
      </c>
      <c r="E18" s="1"/>
    </row>
    <row r="19" spans="1:5" ht="13" x14ac:dyDescent="0.3">
      <c r="A19" s="65" t="s">
        <v>33</v>
      </c>
      <c r="B19" s="66" t="s">
        <v>18</v>
      </c>
      <c r="D19" s="1" t="s">
        <v>209</v>
      </c>
      <c r="E19" s="1"/>
    </row>
    <row r="20" spans="1:5" ht="13" x14ac:dyDescent="0.3">
      <c r="A20" s="65" t="s">
        <v>34</v>
      </c>
      <c r="B20" s="66" t="s">
        <v>18</v>
      </c>
      <c r="D20" s="1" t="s">
        <v>216</v>
      </c>
      <c r="E20" s="1"/>
    </row>
    <row r="21" spans="1:5" ht="13" x14ac:dyDescent="0.3">
      <c r="A21" s="65" t="s">
        <v>35</v>
      </c>
      <c r="B21" s="66" t="s">
        <v>18</v>
      </c>
      <c r="D21" s="1" t="s">
        <v>206</v>
      </c>
      <c r="E21" s="1"/>
    </row>
    <row r="22" spans="1:5" ht="13" x14ac:dyDescent="0.3">
      <c r="A22" s="65" t="s">
        <v>36</v>
      </c>
      <c r="B22" s="66" t="s">
        <v>18</v>
      </c>
      <c r="D22" s="1" t="s">
        <v>205</v>
      </c>
      <c r="E22" s="1"/>
    </row>
    <row r="23" spans="1:5" ht="13" x14ac:dyDescent="0.3">
      <c r="A23" s="65" t="s">
        <v>37</v>
      </c>
      <c r="B23" s="66" t="s">
        <v>18</v>
      </c>
      <c r="D23" s="1" t="s">
        <v>210</v>
      </c>
      <c r="E23" s="1"/>
    </row>
    <row r="24" spans="1:5" ht="13" x14ac:dyDescent="0.3">
      <c r="A24" s="65" t="s">
        <v>38</v>
      </c>
      <c r="B24" s="66" t="s">
        <v>18</v>
      </c>
      <c r="D24" s="1"/>
      <c r="E24" s="1"/>
    </row>
    <row r="25" spans="1:5" ht="13" x14ac:dyDescent="0.3">
      <c r="A25" s="65" t="s">
        <v>39</v>
      </c>
      <c r="B25" s="66" t="s">
        <v>18</v>
      </c>
      <c r="D25" s="87" t="s">
        <v>214</v>
      </c>
      <c r="E25" s="1"/>
    </row>
    <row r="26" spans="1:5" ht="13" x14ac:dyDescent="0.3">
      <c r="A26" s="65" t="s">
        <v>40</v>
      </c>
      <c r="B26" s="66" t="s">
        <v>18</v>
      </c>
      <c r="D26" s="1" t="s">
        <v>217</v>
      </c>
      <c r="E26" s="1"/>
    </row>
    <row r="27" spans="1:5" ht="13" x14ac:dyDescent="0.3">
      <c r="A27" s="65" t="s">
        <v>41</v>
      </c>
      <c r="B27" s="66" t="s">
        <v>18</v>
      </c>
      <c r="D27" s="1" t="s">
        <v>218</v>
      </c>
      <c r="E27" s="1"/>
    </row>
    <row r="28" spans="1:5" ht="13" x14ac:dyDescent="0.3">
      <c r="A28" s="65" t="s">
        <v>42</v>
      </c>
      <c r="B28" s="66" t="s">
        <v>18</v>
      </c>
      <c r="D28" s="1" t="s">
        <v>219</v>
      </c>
      <c r="E28" s="1"/>
    </row>
    <row r="29" spans="1:5" ht="13" x14ac:dyDescent="0.3">
      <c r="A29" s="65" t="s">
        <v>43</v>
      </c>
      <c r="B29" s="66" t="s">
        <v>18</v>
      </c>
      <c r="D29" s="1" t="s">
        <v>223</v>
      </c>
      <c r="E29" s="1"/>
    </row>
    <row r="30" spans="1:5" ht="13" x14ac:dyDescent="0.3">
      <c r="A30" s="65" t="s">
        <v>44</v>
      </c>
      <c r="B30" s="66" t="s">
        <v>18</v>
      </c>
      <c r="D30" s="1" t="s">
        <v>220</v>
      </c>
      <c r="E30" s="1"/>
    </row>
    <row r="31" spans="1:5" ht="13" x14ac:dyDescent="0.3">
      <c r="A31" s="65" t="s">
        <v>45</v>
      </c>
      <c r="B31" s="66" t="s">
        <v>18</v>
      </c>
      <c r="D31" s="1" t="s">
        <v>221</v>
      </c>
      <c r="E31" s="1"/>
    </row>
    <row r="32" spans="1:5" ht="13" x14ac:dyDescent="0.3">
      <c r="A32" s="65" t="s">
        <v>46</v>
      </c>
      <c r="B32" s="66" t="s">
        <v>18</v>
      </c>
      <c r="D32" s="1" t="s">
        <v>222</v>
      </c>
      <c r="E32" s="88"/>
    </row>
    <row r="33" spans="1:5" ht="13" x14ac:dyDescent="0.3">
      <c r="A33" s="65" t="s">
        <v>47</v>
      </c>
      <c r="B33" s="66" t="s">
        <v>18</v>
      </c>
      <c r="D33" s="1" t="s">
        <v>244</v>
      </c>
      <c r="E33" s="1"/>
    </row>
    <row r="34" spans="1:5" ht="13" x14ac:dyDescent="0.3">
      <c r="A34" s="65" t="s">
        <v>48</v>
      </c>
      <c r="B34" s="66" t="s">
        <v>18</v>
      </c>
      <c r="D34" s="1" t="s">
        <v>321</v>
      </c>
      <c r="E34" s="1"/>
    </row>
    <row r="35" spans="1:5" ht="13" x14ac:dyDescent="0.3">
      <c r="A35" s="65" t="s">
        <v>49</v>
      </c>
      <c r="B35" s="66" t="s">
        <v>18</v>
      </c>
      <c r="D35" s="1"/>
      <c r="E35" s="1"/>
    </row>
    <row r="36" spans="1:5" ht="13" x14ac:dyDescent="0.3">
      <c r="A36" s="65" t="s">
        <v>50</v>
      </c>
      <c r="B36" s="66" t="s">
        <v>18</v>
      </c>
      <c r="D36" s="87" t="s">
        <v>256</v>
      </c>
      <c r="E36" s="1"/>
    </row>
    <row r="37" spans="1:5" ht="13" x14ac:dyDescent="0.3">
      <c r="A37" s="65" t="s">
        <v>51</v>
      </c>
      <c r="B37" s="66" t="s">
        <v>18</v>
      </c>
      <c r="D37" s="4" t="s">
        <v>255</v>
      </c>
      <c r="E37" s="1"/>
    </row>
    <row r="38" spans="1:5" ht="13" x14ac:dyDescent="0.3">
      <c r="A38" s="65" t="s">
        <v>52</v>
      </c>
      <c r="B38" s="66" t="s">
        <v>18</v>
      </c>
      <c r="D38" s="4" t="s">
        <v>228</v>
      </c>
      <c r="E38" s="1"/>
    </row>
    <row r="39" spans="1:5" ht="13" x14ac:dyDescent="0.3">
      <c r="A39" s="65" t="s">
        <v>53</v>
      </c>
      <c r="B39" s="66" t="s">
        <v>18</v>
      </c>
      <c r="D39" s="4" t="s">
        <v>1</v>
      </c>
      <c r="E39" s="1"/>
    </row>
    <row r="40" spans="1:5" ht="13" x14ac:dyDescent="0.3">
      <c r="A40" s="65" t="s">
        <v>54</v>
      </c>
      <c r="B40" s="66" t="s">
        <v>18</v>
      </c>
      <c r="D40" s="4" t="s">
        <v>258</v>
      </c>
    </row>
    <row r="41" spans="1:5" ht="24" x14ac:dyDescent="0.3">
      <c r="A41" s="65" t="s">
        <v>55</v>
      </c>
      <c r="B41" s="66" t="s">
        <v>18</v>
      </c>
    </row>
    <row r="42" spans="1:5" x14ac:dyDescent="0.3">
      <c r="A42" s="65" t="s">
        <v>56</v>
      </c>
      <c r="B42" s="66" t="s">
        <v>18</v>
      </c>
    </row>
    <row r="43" spans="1:5" x14ac:dyDescent="0.3">
      <c r="A43" s="65" t="s">
        <v>57</v>
      </c>
      <c r="B43" s="66" t="s">
        <v>18</v>
      </c>
    </row>
    <row r="44" spans="1:5" x14ac:dyDescent="0.3">
      <c r="A44" s="65" t="s">
        <v>58</v>
      </c>
      <c r="B44" s="66" t="s">
        <v>18</v>
      </c>
    </row>
    <row r="45" spans="1:5" x14ac:dyDescent="0.3">
      <c r="A45" s="61" t="s">
        <v>59</v>
      </c>
      <c r="B45" s="68" t="s">
        <v>60</v>
      </c>
    </row>
    <row r="46" spans="1:5" x14ac:dyDescent="0.3">
      <c r="A46" s="61" t="s">
        <v>61</v>
      </c>
      <c r="B46" s="68" t="s">
        <v>60</v>
      </c>
    </row>
    <row r="47" spans="1:5" x14ac:dyDescent="0.3">
      <c r="A47" s="61" t="s">
        <v>62</v>
      </c>
      <c r="B47" s="68" t="s">
        <v>60</v>
      </c>
    </row>
    <row r="48" spans="1:5" x14ac:dyDescent="0.3">
      <c r="A48" s="61" t="s">
        <v>63</v>
      </c>
      <c r="B48" s="68" t="s">
        <v>60</v>
      </c>
    </row>
    <row r="49" spans="1:2" x14ac:dyDescent="0.3">
      <c r="A49" s="61" t="s">
        <v>64</v>
      </c>
      <c r="B49" s="68" t="s">
        <v>60</v>
      </c>
    </row>
    <row r="50" spans="1:2" x14ac:dyDescent="0.3">
      <c r="A50" s="61" t="s">
        <v>65</v>
      </c>
      <c r="B50" s="68" t="s">
        <v>60</v>
      </c>
    </row>
    <row r="51" spans="1:2" x14ac:dyDescent="0.3">
      <c r="A51" s="61" t="s">
        <v>66</v>
      </c>
      <c r="B51" s="68" t="s">
        <v>60</v>
      </c>
    </row>
    <row r="52" spans="1:2" x14ac:dyDescent="0.3">
      <c r="A52" s="61" t="s">
        <v>67</v>
      </c>
      <c r="B52" s="68" t="s">
        <v>60</v>
      </c>
    </row>
    <row r="53" spans="1:2" x14ac:dyDescent="0.3">
      <c r="A53" s="61" t="s">
        <v>68</v>
      </c>
      <c r="B53" s="68" t="s">
        <v>60</v>
      </c>
    </row>
    <row r="54" spans="1:2" x14ac:dyDescent="0.3">
      <c r="A54" s="61" t="s">
        <v>69</v>
      </c>
      <c r="B54" s="68" t="s">
        <v>60</v>
      </c>
    </row>
    <row r="55" spans="1:2" x14ac:dyDescent="0.3">
      <c r="A55" s="61" t="s">
        <v>70</v>
      </c>
      <c r="B55" s="68" t="s">
        <v>60</v>
      </c>
    </row>
    <row r="56" spans="1:2" x14ac:dyDescent="0.3">
      <c r="A56" s="61" t="s">
        <v>71</v>
      </c>
      <c r="B56" s="68" t="s">
        <v>60</v>
      </c>
    </row>
    <row r="57" spans="1:2" x14ac:dyDescent="0.3">
      <c r="A57" s="61" t="s">
        <v>72</v>
      </c>
      <c r="B57" s="68" t="s">
        <v>60</v>
      </c>
    </row>
    <row r="58" spans="1:2" x14ac:dyDescent="0.3">
      <c r="A58" s="61" t="s">
        <v>73</v>
      </c>
      <c r="B58" s="68" t="s">
        <v>60</v>
      </c>
    </row>
    <row r="59" spans="1:2" x14ac:dyDescent="0.3">
      <c r="A59" s="61" t="s">
        <v>74</v>
      </c>
      <c r="B59" s="68" t="s">
        <v>60</v>
      </c>
    </row>
    <row r="60" spans="1:2" x14ac:dyDescent="0.3">
      <c r="A60" s="61" t="s">
        <v>75</v>
      </c>
      <c r="B60" s="68" t="s">
        <v>60</v>
      </c>
    </row>
    <row r="61" spans="1:2" x14ac:dyDescent="0.3">
      <c r="A61" s="61" t="s">
        <v>76</v>
      </c>
      <c r="B61" s="68" t="s">
        <v>60</v>
      </c>
    </row>
    <row r="62" spans="1:2" x14ac:dyDescent="0.3">
      <c r="A62" s="61" t="s">
        <v>77</v>
      </c>
      <c r="B62" s="68" t="s">
        <v>60</v>
      </c>
    </row>
    <row r="63" spans="1:2" x14ac:dyDescent="0.3">
      <c r="A63" s="61" t="s">
        <v>78</v>
      </c>
      <c r="B63" s="68" t="s">
        <v>60</v>
      </c>
    </row>
    <row r="64" spans="1:2" x14ac:dyDescent="0.3">
      <c r="A64" s="61" t="s">
        <v>79</v>
      </c>
      <c r="B64" s="68" t="s">
        <v>60</v>
      </c>
    </row>
    <row r="65" spans="1:2" x14ac:dyDescent="0.3">
      <c r="A65" s="61" t="s">
        <v>80</v>
      </c>
      <c r="B65" s="68" t="s">
        <v>60</v>
      </c>
    </row>
    <row r="66" spans="1:2" x14ac:dyDescent="0.3">
      <c r="A66" s="61" t="s">
        <v>81</v>
      </c>
      <c r="B66" s="68" t="s">
        <v>60</v>
      </c>
    </row>
    <row r="67" spans="1:2" x14ac:dyDescent="0.3">
      <c r="A67" s="61" t="s">
        <v>82</v>
      </c>
      <c r="B67" s="68" t="s">
        <v>60</v>
      </c>
    </row>
    <row r="68" spans="1:2" x14ac:dyDescent="0.3">
      <c r="A68" s="61" t="s">
        <v>83</v>
      </c>
      <c r="B68" s="68" t="s">
        <v>60</v>
      </c>
    </row>
    <row r="69" spans="1:2" x14ac:dyDescent="0.3">
      <c r="A69" s="61" t="s">
        <v>84</v>
      </c>
      <c r="B69" s="68" t="s">
        <v>60</v>
      </c>
    </row>
    <row r="70" spans="1:2" x14ac:dyDescent="0.3">
      <c r="A70" s="61" t="s">
        <v>85</v>
      </c>
      <c r="B70" s="68" t="s">
        <v>60</v>
      </c>
    </row>
    <row r="71" spans="1:2" x14ac:dyDescent="0.3">
      <c r="A71" s="61" t="s">
        <v>86</v>
      </c>
      <c r="B71" s="68" t="s">
        <v>60</v>
      </c>
    </row>
    <row r="72" spans="1:2" x14ac:dyDescent="0.3">
      <c r="A72" s="61" t="s">
        <v>88</v>
      </c>
      <c r="B72" s="68" t="s">
        <v>60</v>
      </c>
    </row>
    <row r="73" spans="1:2" x14ac:dyDescent="0.3">
      <c r="A73" s="61" t="s">
        <v>89</v>
      </c>
      <c r="B73" s="68" t="s">
        <v>60</v>
      </c>
    </row>
    <row r="74" spans="1:2" x14ac:dyDescent="0.3">
      <c r="A74" s="61" t="s">
        <v>90</v>
      </c>
      <c r="B74" s="68" t="s">
        <v>60</v>
      </c>
    </row>
    <row r="75" spans="1:2" x14ac:dyDescent="0.3">
      <c r="A75" s="61" t="s">
        <v>91</v>
      </c>
      <c r="B75" s="68" t="s">
        <v>60</v>
      </c>
    </row>
    <row r="76" spans="1:2" x14ac:dyDescent="0.3">
      <c r="A76" s="61" t="s">
        <v>92</v>
      </c>
      <c r="B76" s="68" t="s">
        <v>60</v>
      </c>
    </row>
    <row r="77" spans="1:2" x14ac:dyDescent="0.3">
      <c r="A77" s="61" t="s">
        <v>93</v>
      </c>
      <c r="B77" s="68" t="s">
        <v>60</v>
      </c>
    </row>
    <row r="78" spans="1:2" x14ac:dyDescent="0.3">
      <c r="A78" s="61" t="s">
        <v>94</v>
      </c>
      <c r="B78" s="68" t="s">
        <v>60</v>
      </c>
    </row>
    <row r="79" spans="1:2" x14ac:dyDescent="0.3">
      <c r="A79" s="61" t="s">
        <v>95</v>
      </c>
      <c r="B79" s="68" t="s">
        <v>60</v>
      </c>
    </row>
    <row r="80" spans="1:2" x14ac:dyDescent="0.3">
      <c r="A80" s="61" t="s">
        <v>96</v>
      </c>
      <c r="B80" s="68" t="s">
        <v>60</v>
      </c>
    </row>
    <row r="81" spans="1:2" x14ac:dyDescent="0.3">
      <c r="A81" s="61" t="s">
        <v>97</v>
      </c>
      <c r="B81" s="68" t="s">
        <v>60</v>
      </c>
    </row>
    <row r="82" spans="1:2" x14ac:dyDescent="0.3">
      <c r="A82" s="61" t="s">
        <v>98</v>
      </c>
      <c r="B82" s="68" t="s">
        <v>60</v>
      </c>
    </row>
    <row r="83" spans="1:2" x14ac:dyDescent="0.3">
      <c r="A83" s="61" t="s">
        <v>99</v>
      </c>
      <c r="B83" s="68" t="s">
        <v>60</v>
      </c>
    </row>
    <row r="84" spans="1:2" x14ac:dyDescent="0.3">
      <c r="A84" s="61" t="s">
        <v>100</v>
      </c>
      <c r="B84" s="68" t="s">
        <v>60</v>
      </c>
    </row>
    <row r="85" spans="1:2" x14ac:dyDescent="0.3">
      <c r="A85" s="61" t="s">
        <v>101</v>
      </c>
      <c r="B85" s="68" t="s">
        <v>60</v>
      </c>
    </row>
    <row r="86" spans="1:2" x14ac:dyDescent="0.3">
      <c r="A86" s="61" t="s">
        <v>102</v>
      </c>
      <c r="B86" s="68" t="s">
        <v>60</v>
      </c>
    </row>
    <row r="87" spans="1:2" x14ac:dyDescent="0.3">
      <c r="A87" s="61" t="s">
        <v>103</v>
      </c>
      <c r="B87" s="68" t="s">
        <v>60</v>
      </c>
    </row>
    <row r="88" spans="1:2" x14ac:dyDescent="0.3">
      <c r="A88" s="61" t="s">
        <v>104</v>
      </c>
      <c r="B88" s="68" t="s">
        <v>60</v>
      </c>
    </row>
    <row r="89" spans="1:2" x14ac:dyDescent="0.3">
      <c r="A89" s="61" t="s">
        <v>105</v>
      </c>
      <c r="B89" s="68" t="s">
        <v>60</v>
      </c>
    </row>
    <row r="90" spans="1:2" x14ac:dyDescent="0.3">
      <c r="A90" s="61" t="s">
        <v>106</v>
      </c>
      <c r="B90" s="68" t="s">
        <v>60</v>
      </c>
    </row>
    <row r="91" spans="1:2" x14ac:dyDescent="0.3">
      <c r="A91" s="61" t="s">
        <v>107</v>
      </c>
      <c r="B91" s="68" t="s">
        <v>60</v>
      </c>
    </row>
    <row r="92" spans="1:2" x14ac:dyDescent="0.3">
      <c r="A92" s="61" t="s">
        <v>108</v>
      </c>
      <c r="B92" s="68" t="s">
        <v>60</v>
      </c>
    </row>
    <row r="93" spans="1:2" x14ac:dyDescent="0.3">
      <c r="A93" s="61" t="s">
        <v>109</v>
      </c>
      <c r="B93" s="68" t="s">
        <v>60</v>
      </c>
    </row>
    <row r="94" spans="1:2" ht="24" x14ac:dyDescent="0.3">
      <c r="A94" s="61" t="s">
        <v>110</v>
      </c>
      <c r="B94" s="68" t="s">
        <v>60</v>
      </c>
    </row>
    <row r="95" spans="1:2" x14ac:dyDescent="0.3">
      <c r="A95" s="61" t="s">
        <v>111</v>
      </c>
      <c r="B95" s="68" t="s">
        <v>60</v>
      </c>
    </row>
    <row r="96" spans="1:2" x14ac:dyDescent="0.3">
      <c r="A96" s="61" t="s">
        <v>112</v>
      </c>
      <c r="B96" s="68" t="s">
        <v>60</v>
      </c>
    </row>
    <row r="97" spans="1:2" x14ac:dyDescent="0.3">
      <c r="A97" s="61" t="s">
        <v>113</v>
      </c>
      <c r="B97" s="68" t="s">
        <v>60</v>
      </c>
    </row>
    <row r="98" spans="1:2" x14ac:dyDescent="0.3">
      <c r="A98" s="61" t="s">
        <v>114</v>
      </c>
      <c r="B98" s="68" t="s">
        <v>60</v>
      </c>
    </row>
    <row r="99" spans="1:2" x14ac:dyDescent="0.3">
      <c r="A99" s="61" t="s">
        <v>115</v>
      </c>
      <c r="B99" s="68" t="s">
        <v>60</v>
      </c>
    </row>
    <row r="100" spans="1:2" x14ac:dyDescent="0.3">
      <c r="A100" s="61" t="s">
        <v>116</v>
      </c>
      <c r="B100" s="68" t="s">
        <v>60</v>
      </c>
    </row>
    <row r="101" spans="1:2" x14ac:dyDescent="0.3">
      <c r="A101" s="61" t="s">
        <v>117</v>
      </c>
      <c r="B101" s="68" t="s">
        <v>60</v>
      </c>
    </row>
    <row r="102" spans="1:2" x14ac:dyDescent="0.3">
      <c r="A102" s="61" t="s">
        <v>118</v>
      </c>
      <c r="B102" s="68" t="s">
        <v>60</v>
      </c>
    </row>
    <row r="103" spans="1:2" x14ac:dyDescent="0.3">
      <c r="A103" s="61" t="s">
        <v>119</v>
      </c>
      <c r="B103" s="68" t="s">
        <v>60</v>
      </c>
    </row>
    <row r="104" spans="1:2" x14ac:dyDescent="0.3">
      <c r="A104" s="61" t="s">
        <v>120</v>
      </c>
      <c r="B104" s="68" t="s">
        <v>60</v>
      </c>
    </row>
    <row r="105" spans="1:2" x14ac:dyDescent="0.3">
      <c r="A105" s="61" t="s">
        <v>121</v>
      </c>
      <c r="B105" s="68" t="s">
        <v>60</v>
      </c>
    </row>
    <row r="106" spans="1:2" ht="24" x14ac:dyDescent="0.3">
      <c r="A106" s="61" t="s">
        <v>122</v>
      </c>
      <c r="B106" s="68" t="s">
        <v>60</v>
      </c>
    </row>
    <row r="107" spans="1:2" x14ac:dyDescent="0.3">
      <c r="A107" s="61" t="s">
        <v>123</v>
      </c>
      <c r="B107" s="68" t="s">
        <v>60</v>
      </c>
    </row>
    <row r="108" spans="1:2" x14ac:dyDescent="0.3">
      <c r="A108" s="61" t="s">
        <v>124</v>
      </c>
      <c r="B108" s="68" t="s">
        <v>60</v>
      </c>
    </row>
    <row r="109" spans="1:2" x14ac:dyDescent="0.3">
      <c r="A109" s="61" t="s">
        <v>125</v>
      </c>
      <c r="B109" s="68" t="s">
        <v>60</v>
      </c>
    </row>
    <row r="110" spans="1:2" x14ac:dyDescent="0.3">
      <c r="A110" s="61" t="s">
        <v>126</v>
      </c>
      <c r="B110" s="68" t="s">
        <v>60</v>
      </c>
    </row>
    <row r="111" spans="1:2" x14ac:dyDescent="0.3">
      <c r="A111" s="61" t="s">
        <v>127</v>
      </c>
      <c r="B111" s="68" t="s">
        <v>60</v>
      </c>
    </row>
    <row r="112" spans="1:2" x14ac:dyDescent="0.3">
      <c r="A112" s="61" t="s">
        <v>128</v>
      </c>
      <c r="B112" s="68" t="s">
        <v>60</v>
      </c>
    </row>
    <row r="113" spans="1:2" x14ac:dyDescent="0.3">
      <c r="A113" s="61" t="s">
        <v>129</v>
      </c>
      <c r="B113" s="68" t="s">
        <v>60</v>
      </c>
    </row>
    <row r="114" spans="1:2" x14ac:dyDescent="0.3">
      <c r="A114" s="61" t="s">
        <v>130</v>
      </c>
      <c r="B114" s="68" t="s">
        <v>60</v>
      </c>
    </row>
    <row r="115" spans="1:2" x14ac:dyDescent="0.3">
      <c r="A115" s="61" t="s">
        <v>131</v>
      </c>
      <c r="B115" s="68" t="s">
        <v>60</v>
      </c>
    </row>
    <row r="116" spans="1:2" x14ac:dyDescent="0.3">
      <c r="A116" s="61" t="s">
        <v>132</v>
      </c>
      <c r="B116" s="68" t="s">
        <v>60</v>
      </c>
    </row>
    <row r="117" spans="1:2" x14ac:dyDescent="0.3">
      <c r="A117" s="61" t="s">
        <v>133</v>
      </c>
      <c r="B117" s="68" t="s">
        <v>60</v>
      </c>
    </row>
    <row r="118" spans="1:2" x14ac:dyDescent="0.3">
      <c r="A118" s="61" t="s">
        <v>134</v>
      </c>
      <c r="B118" s="68" t="s">
        <v>60</v>
      </c>
    </row>
    <row r="119" spans="1:2" x14ac:dyDescent="0.3">
      <c r="A119" s="61" t="s">
        <v>135</v>
      </c>
      <c r="B119" s="68" t="s">
        <v>60</v>
      </c>
    </row>
    <row r="120" spans="1:2" x14ac:dyDescent="0.3">
      <c r="A120" s="61" t="s">
        <v>136</v>
      </c>
      <c r="B120" s="68" t="s">
        <v>60</v>
      </c>
    </row>
    <row r="121" spans="1:2" x14ac:dyDescent="0.3">
      <c r="A121" s="61" t="s">
        <v>137</v>
      </c>
      <c r="B121" s="68" t="s">
        <v>60</v>
      </c>
    </row>
    <row r="122" spans="1:2" x14ac:dyDescent="0.3">
      <c r="A122" s="61" t="s">
        <v>138</v>
      </c>
      <c r="B122" s="68" t="s">
        <v>60</v>
      </c>
    </row>
    <row r="123" spans="1:2" x14ac:dyDescent="0.3">
      <c r="A123" s="61" t="s">
        <v>139</v>
      </c>
      <c r="B123" s="68" t="s">
        <v>60</v>
      </c>
    </row>
    <row r="124" spans="1:2" x14ac:dyDescent="0.3">
      <c r="A124" s="61" t="s">
        <v>140</v>
      </c>
      <c r="B124" s="68" t="s">
        <v>60</v>
      </c>
    </row>
    <row r="125" spans="1:2" x14ac:dyDescent="0.3">
      <c r="A125" s="61" t="s">
        <v>141</v>
      </c>
      <c r="B125" s="68" t="s">
        <v>60</v>
      </c>
    </row>
    <row r="126" spans="1:2" x14ac:dyDescent="0.3">
      <c r="A126" s="61" t="s">
        <v>142</v>
      </c>
      <c r="B126" s="68" t="s">
        <v>60</v>
      </c>
    </row>
    <row r="127" spans="1:2" x14ac:dyDescent="0.3">
      <c r="A127" s="61" t="s">
        <v>143</v>
      </c>
      <c r="B127" s="68" t="s">
        <v>60</v>
      </c>
    </row>
    <row r="128" spans="1:2" x14ac:dyDescent="0.3">
      <c r="A128" s="61" t="s">
        <v>144</v>
      </c>
      <c r="B128" s="68" t="s">
        <v>60</v>
      </c>
    </row>
    <row r="129" spans="1:2" x14ac:dyDescent="0.3">
      <c r="A129" s="61" t="s">
        <v>145</v>
      </c>
      <c r="B129" s="68" t="s">
        <v>60</v>
      </c>
    </row>
    <row r="130" spans="1:2" x14ac:dyDescent="0.3">
      <c r="A130" s="61" t="s">
        <v>146</v>
      </c>
      <c r="B130" s="68" t="s">
        <v>60</v>
      </c>
    </row>
    <row r="131" spans="1:2" x14ac:dyDescent="0.3">
      <c r="A131" s="61" t="s">
        <v>147</v>
      </c>
      <c r="B131" s="68" t="s">
        <v>60</v>
      </c>
    </row>
    <row r="132" spans="1:2" x14ac:dyDescent="0.3">
      <c r="A132" s="61" t="s">
        <v>148</v>
      </c>
      <c r="B132" s="68" t="s">
        <v>60</v>
      </c>
    </row>
    <row r="133" spans="1:2" x14ac:dyDescent="0.3">
      <c r="A133" s="61" t="s">
        <v>149</v>
      </c>
      <c r="B133" s="68" t="s">
        <v>60</v>
      </c>
    </row>
    <row r="134" spans="1:2" x14ac:dyDescent="0.3">
      <c r="A134" s="61" t="s">
        <v>150</v>
      </c>
      <c r="B134" s="68" t="s">
        <v>60</v>
      </c>
    </row>
    <row r="135" spans="1:2" x14ac:dyDescent="0.3">
      <c r="A135" s="61" t="s">
        <v>151</v>
      </c>
      <c r="B135" s="68" t="s">
        <v>60</v>
      </c>
    </row>
    <row r="136" spans="1:2" x14ac:dyDescent="0.3">
      <c r="A136" s="61" t="s">
        <v>152</v>
      </c>
      <c r="B136" s="68" t="s">
        <v>60</v>
      </c>
    </row>
    <row r="137" spans="1:2" x14ac:dyDescent="0.3">
      <c r="A137" s="61" t="s">
        <v>153</v>
      </c>
      <c r="B137" s="68" t="s">
        <v>60</v>
      </c>
    </row>
    <row r="138" spans="1:2" x14ac:dyDescent="0.3">
      <c r="A138" s="61" t="s">
        <v>154</v>
      </c>
      <c r="B138" s="68" t="s">
        <v>60</v>
      </c>
    </row>
    <row r="139" spans="1:2" x14ac:dyDescent="0.3">
      <c r="A139" s="61" t="s">
        <v>155</v>
      </c>
      <c r="B139" s="68" t="s">
        <v>60</v>
      </c>
    </row>
    <row r="140" spans="1:2" x14ac:dyDescent="0.3">
      <c r="A140" s="61" t="s">
        <v>156</v>
      </c>
      <c r="B140" s="68" t="s">
        <v>60</v>
      </c>
    </row>
    <row r="141" spans="1:2" x14ac:dyDescent="0.3">
      <c r="A141" s="61" t="s">
        <v>157</v>
      </c>
      <c r="B141" s="68" t="s">
        <v>60</v>
      </c>
    </row>
    <row r="142" spans="1:2" x14ac:dyDescent="0.3">
      <c r="A142" s="61" t="s">
        <v>158</v>
      </c>
      <c r="B142" s="68" t="s">
        <v>60</v>
      </c>
    </row>
    <row r="143" spans="1:2" x14ac:dyDescent="0.3">
      <c r="A143" s="61" t="s">
        <v>159</v>
      </c>
      <c r="B143" s="68" t="s">
        <v>60</v>
      </c>
    </row>
    <row r="144" spans="1:2" x14ac:dyDescent="0.3">
      <c r="A144" s="61" t="s">
        <v>160</v>
      </c>
      <c r="B144" s="68" t="s">
        <v>60</v>
      </c>
    </row>
    <row r="145" spans="1:2" x14ac:dyDescent="0.3">
      <c r="A145" s="69" t="s">
        <v>161</v>
      </c>
      <c r="B145" s="68" t="s">
        <v>60</v>
      </c>
    </row>
    <row r="146" spans="1:2" x14ac:dyDescent="0.3">
      <c r="A146" s="61" t="s">
        <v>162</v>
      </c>
      <c r="B146" s="68" t="s">
        <v>60</v>
      </c>
    </row>
    <row r="147" spans="1:2" x14ac:dyDescent="0.3">
      <c r="A147" s="61" t="s">
        <v>163</v>
      </c>
      <c r="B147" s="68" t="s">
        <v>60</v>
      </c>
    </row>
    <row r="148" spans="1:2" x14ac:dyDescent="0.3">
      <c r="A148" s="61" t="s">
        <v>164</v>
      </c>
      <c r="B148" s="68" t="s">
        <v>60</v>
      </c>
    </row>
    <row r="149" spans="1:2" x14ac:dyDescent="0.3">
      <c r="A149" s="61" t="s">
        <v>165</v>
      </c>
      <c r="B149" s="68" t="s">
        <v>60</v>
      </c>
    </row>
    <row r="150" spans="1:2" x14ac:dyDescent="0.3">
      <c r="A150" s="61" t="s">
        <v>166</v>
      </c>
      <c r="B150" s="68" t="s">
        <v>60</v>
      </c>
    </row>
    <row r="151" spans="1:2" x14ac:dyDescent="0.3">
      <c r="A151" s="61" t="s">
        <v>167</v>
      </c>
      <c r="B151" s="68" t="s">
        <v>60</v>
      </c>
    </row>
    <row r="152" spans="1:2" x14ac:dyDescent="0.3">
      <c r="A152" s="61" t="s">
        <v>168</v>
      </c>
      <c r="B152" s="68" t="s">
        <v>60</v>
      </c>
    </row>
    <row r="153" spans="1:2" x14ac:dyDescent="0.3">
      <c r="A153" s="61" t="s">
        <v>169</v>
      </c>
      <c r="B153" s="68" t="s">
        <v>60</v>
      </c>
    </row>
    <row r="154" spans="1:2" x14ac:dyDescent="0.3">
      <c r="A154" s="61" t="s">
        <v>170</v>
      </c>
      <c r="B154" s="68" t="s">
        <v>60</v>
      </c>
    </row>
    <row r="155" spans="1:2" x14ac:dyDescent="0.3">
      <c r="A155" s="61" t="s">
        <v>171</v>
      </c>
      <c r="B155" s="68" t="s">
        <v>60</v>
      </c>
    </row>
    <row r="156" spans="1:2" x14ac:dyDescent="0.3">
      <c r="A156" s="61" t="s">
        <v>172</v>
      </c>
      <c r="B156" s="68" t="s">
        <v>60</v>
      </c>
    </row>
    <row r="157" spans="1:2" x14ac:dyDescent="0.3">
      <c r="A157" s="61" t="s">
        <v>173</v>
      </c>
      <c r="B157" s="68" t="s">
        <v>60</v>
      </c>
    </row>
    <row r="158" spans="1:2" x14ac:dyDescent="0.3">
      <c r="A158" s="61" t="s">
        <v>174</v>
      </c>
      <c r="B158" s="68" t="s">
        <v>60</v>
      </c>
    </row>
    <row r="159" spans="1:2" x14ac:dyDescent="0.3">
      <c r="A159" s="61" t="s">
        <v>175</v>
      </c>
      <c r="B159" s="68" t="s">
        <v>60</v>
      </c>
    </row>
    <row r="160" spans="1:2" x14ac:dyDescent="0.3">
      <c r="A160" s="61" t="s">
        <v>176</v>
      </c>
      <c r="B160" s="68" t="s">
        <v>60</v>
      </c>
    </row>
    <row r="161" spans="1:2" x14ac:dyDescent="0.3">
      <c r="A161" s="61" t="s">
        <v>177</v>
      </c>
      <c r="B161" s="68" t="s">
        <v>60</v>
      </c>
    </row>
    <row r="162" spans="1:2" x14ac:dyDescent="0.3">
      <c r="A162" s="61" t="s">
        <v>178</v>
      </c>
      <c r="B162" s="68" t="s">
        <v>60</v>
      </c>
    </row>
    <row r="163" spans="1:2" x14ac:dyDescent="0.3">
      <c r="A163" s="61" t="s">
        <v>179</v>
      </c>
      <c r="B163" s="68" t="s">
        <v>60</v>
      </c>
    </row>
    <row r="164" spans="1:2" x14ac:dyDescent="0.3">
      <c r="A164" s="61" t="s">
        <v>180</v>
      </c>
      <c r="B164" s="68" t="s">
        <v>60</v>
      </c>
    </row>
    <row r="165" spans="1:2" x14ac:dyDescent="0.3">
      <c r="A165" s="61" t="s">
        <v>181</v>
      </c>
      <c r="B165" s="68" t="s">
        <v>60</v>
      </c>
    </row>
    <row r="166" spans="1:2" x14ac:dyDescent="0.3">
      <c r="A166" s="61" t="s">
        <v>182</v>
      </c>
      <c r="B166" s="68" t="s">
        <v>60</v>
      </c>
    </row>
    <row r="167" spans="1:2" x14ac:dyDescent="0.3">
      <c r="A167" s="61" t="s">
        <v>183</v>
      </c>
      <c r="B167" s="68" t="s">
        <v>60</v>
      </c>
    </row>
    <row r="168" spans="1:2" x14ac:dyDescent="0.3">
      <c r="A168" s="61" t="s">
        <v>184</v>
      </c>
      <c r="B168" s="68" t="s">
        <v>60</v>
      </c>
    </row>
    <row r="169" spans="1:2" x14ac:dyDescent="0.3">
      <c r="A169" s="61" t="s">
        <v>185</v>
      </c>
      <c r="B169" s="68" t="s">
        <v>60</v>
      </c>
    </row>
    <row r="170" spans="1:2" x14ac:dyDescent="0.3">
      <c r="A170" s="61" t="s">
        <v>186</v>
      </c>
      <c r="B170" s="68" t="s">
        <v>60</v>
      </c>
    </row>
    <row r="171" spans="1:2" x14ac:dyDescent="0.3">
      <c r="A171" s="61" t="s">
        <v>195</v>
      </c>
      <c r="B171" s="68" t="s">
        <v>60</v>
      </c>
    </row>
    <row r="172" spans="1:2" x14ac:dyDescent="0.3">
      <c r="A172" s="61" t="s">
        <v>187</v>
      </c>
      <c r="B172" s="68" t="s">
        <v>60</v>
      </c>
    </row>
    <row r="173" spans="1:2" x14ac:dyDescent="0.3">
      <c r="A173" s="61" t="s">
        <v>188</v>
      </c>
      <c r="B173" s="68" t="s">
        <v>60</v>
      </c>
    </row>
    <row r="174" spans="1:2" x14ac:dyDescent="0.3">
      <c r="A174" s="61" t="s">
        <v>189</v>
      </c>
      <c r="B174" s="68" t="s">
        <v>60</v>
      </c>
    </row>
    <row r="175" spans="1:2" x14ac:dyDescent="0.3">
      <c r="A175" s="85" t="s">
        <v>191</v>
      </c>
      <c r="B175" s="86" t="s">
        <v>190</v>
      </c>
    </row>
  </sheetData>
  <autoFilter ref="A3:S217" xr:uid="{00000000-0009-0000-0000-000005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1_BUDGET FORM</vt:lpstr>
      <vt:lpstr>2_revenue calculation</vt:lpstr>
      <vt:lpstr>3_personnel details</vt:lpstr>
      <vt:lpstr> 4_capital&amp;startup</vt:lpstr>
      <vt:lpstr>Tuition Rates</vt:lpstr>
      <vt:lpstr>validation lists</vt:lpstr>
      <vt:lpstr>'1_BUDGET FORM'!Print_Area</vt:lpstr>
      <vt:lpstr>'validation lists'!Print_Titles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Carole Schaffer</cp:lastModifiedBy>
  <cp:lastPrinted>2023-08-21T13:52:53Z</cp:lastPrinted>
  <dcterms:created xsi:type="dcterms:W3CDTF">2008-11-14T14:23:46Z</dcterms:created>
  <dcterms:modified xsi:type="dcterms:W3CDTF">2024-08-26T19:42:45Z</dcterms:modified>
</cp:coreProperties>
</file>